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'Arkusz1'!$A$1:$N$97</definedName>
  </definedNames>
  <calcPr fullCalcOnLoad="1"/>
</workbook>
</file>

<file path=xl/sharedStrings.xml><?xml version="1.0" encoding="utf-8"?>
<sst xmlns="http://schemas.openxmlformats.org/spreadsheetml/2006/main" count="123" uniqueCount="112">
  <si>
    <t>Symb.</t>
  </si>
  <si>
    <t>Zmiany</t>
  </si>
  <si>
    <t>w tym:</t>
  </si>
  <si>
    <t>Nazwa działu i rozdziału</t>
  </si>
  <si>
    <t xml:space="preserve">   z tego:</t>
  </si>
  <si>
    <t>Dz.</t>
  </si>
  <si>
    <t>dotacje</t>
  </si>
  <si>
    <t xml:space="preserve">  3.</t>
  </si>
  <si>
    <t xml:space="preserve">     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</si>
  <si>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</si>
  <si>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</si>
  <si>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</si>
  <si>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</si>
  <si>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</si>
  <si>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</si>
  <si>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</si>
  <si>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</si>
  <si>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</si>
  <si>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I</t>
  </si>
  <si>
    <t>Wydatki na zadania  własne</t>
  </si>
  <si>
    <t>Rolnictwo i łowiectwo</t>
  </si>
  <si>
    <t>- izby rolnicze</t>
  </si>
  <si>
    <t>Transport i łączność</t>
  </si>
  <si>
    <t xml:space="preserve">- drogi publiczne gminne </t>
  </si>
  <si>
    <t>Gospodarka mieszkaniowa</t>
  </si>
  <si>
    <t>- gospodarka gruntami i nieruch.</t>
  </si>
  <si>
    <t>- pozostała działalność</t>
  </si>
  <si>
    <t>Administracja publiczna</t>
  </si>
  <si>
    <t>- rady gmin</t>
  </si>
  <si>
    <t>- urzędy gmin</t>
  </si>
  <si>
    <t>- promocja jst</t>
  </si>
  <si>
    <t>Bezpieczeństwo publiczne</t>
  </si>
  <si>
    <t>- obrona cywilna</t>
  </si>
  <si>
    <t>Dochody od os. prawnych, fizyczn., wydatki związane z ich poborem</t>
  </si>
  <si>
    <t>-pobór podatków, opłat i nal.budżet.</t>
  </si>
  <si>
    <t>Obsługa długu publicznego</t>
  </si>
  <si>
    <t>Różne rozliczenia</t>
  </si>
  <si>
    <t>- rezerwy ogólne i celowe</t>
  </si>
  <si>
    <t>Oświata i wychowanie</t>
  </si>
  <si>
    <t>- szkoły podstawowe</t>
  </si>
  <si>
    <t>- oddziały przedszkl.przy szkoł.p.</t>
  </si>
  <si>
    <t xml:space="preserve">- przedszkola   </t>
  </si>
  <si>
    <t>- gimnazja</t>
  </si>
  <si>
    <t>- dowóz dzieci do szkół</t>
  </si>
  <si>
    <t>- licea ogólnokształcące</t>
  </si>
  <si>
    <t>Ochrona zdrowia</t>
  </si>
  <si>
    <t>- zwalczanie narkomanii</t>
  </si>
  <si>
    <t>-  przeciwdziałanie alkoholizm.</t>
  </si>
  <si>
    <t>Opieka społeczna</t>
  </si>
  <si>
    <t>- domy pomocy społecznej</t>
  </si>
  <si>
    <t>- dodatki mieszkaniowe</t>
  </si>
  <si>
    <t>- ośrodki pomocy społecznej</t>
  </si>
  <si>
    <t>Edukacyjna opieka  wychowawcza</t>
  </si>
  <si>
    <t>- pomoc materialna dla uczniów</t>
  </si>
  <si>
    <t>- gospodarka odpadami</t>
  </si>
  <si>
    <t xml:space="preserve">- oczyszczanie miast </t>
  </si>
  <si>
    <t xml:space="preserve">- oświetlenie ulic, placów </t>
  </si>
  <si>
    <t>- pozostałe zad. w zakresie  kultury</t>
  </si>
  <si>
    <t>- domy i ośrodki kultury</t>
  </si>
  <si>
    <t xml:space="preserve">- biblioteki   </t>
  </si>
  <si>
    <t>Kultura fizyczna i sport</t>
  </si>
  <si>
    <t xml:space="preserve"> II.</t>
  </si>
  <si>
    <t>Wydatki na zadania zlecone</t>
  </si>
  <si>
    <t>- urzędy wojewódzkie</t>
  </si>
  <si>
    <t>-urzędy nacz. organów władzy</t>
  </si>
  <si>
    <t>- świadczenia rodzinne</t>
  </si>
  <si>
    <t xml:space="preserve">- składki na ubezp. zdrow. </t>
  </si>
  <si>
    <t>Załącznik Nr 2</t>
  </si>
  <si>
    <t>Zmniejszenie</t>
  </si>
  <si>
    <t>Zwiększenie</t>
  </si>
  <si>
    <t>Wydatki bieżące</t>
  </si>
  <si>
    <t>Wydatki majątkowe</t>
  </si>
  <si>
    <t>Lp.</t>
  </si>
  <si>
    <t>Rozdz.</t>
  </si>
  <si>
    <t>2.</t>
  </si>
  <si>
    <t>1.</t>
  </si>
  <si>
    <t>obsługa Długu</t>
  </si>
  <si>
    <t>wynagr. i pochodn.</t>
  </si>
  <si>
    <t>- zadania w zakresie kultury fizycznej i sportu</t>
  </si>
  <si>
    <t>- utrzymanie zieleni w miastach i gminach</t>
  </si>
  <si>
    <t xml:space="preserve">Gospodarka komunalna i ochrona środowiska </t>
  </si>
  <si>
    <t>- usługi opiekuńcze i  specjalistyczne usługi opiekuńcze</t>
  </si>
  <si>
    <t>- zasiłki i pomoc w naturze oraz skład. na ubezpiecz.społ.</t>
  </si>
  <si>
    <t>- dokształcanie i doskonalenie nuczycieli</t>
  </si>
  <si>
    <t>- obsł. papierów wartościowych kredytów i pożyczek</t>
  </si>
  <si>
    <t>Bezpieczeństwo publiczne i ochrona przeciwpożarowa</t>
  </si>
  <si>
    <t>- zakłady gospodarki    mieszk.</t>
  </si>
  <si>
    <t>Kultura i ochrona dziedzictwa natrodowego</t>
  </si>
  <si>
    <t>Urzędy naczelnych organów władzy państwowej, kontroli i ochrony prawa oraz sądownic.</t>
  </si>
  <si>
    <t>Ogółem</t>
  </si>
  <si>
    <t>Plan na 2008 rok</t>
  </si>
  <si>
    <t>zarządzanie kryzysowe</t>
  </si>
  <si>
    <t>Obrona narodowa</t>
  </si>
  <si>
    <t>pozostałe wydatki obronne</t>
  </si>
  <si>
    <t>zasiłki i pomoc w naturze oraz składki na ubezp. społ.</t>
  </si>
  <si>
    <t>Wydatki budżetu gminy 2008 roku</t>
  </si>
  <si>
    <t>pozostała działalność</t>
  </si>
  <si>
    <t>010</t>
  </si>
  <si>
    <t xml:space="preserve">          - szkoły podstawowe</t>
  </si>
  <si>
    <t>01095</t>
  </si>
  <si>
    <t xml:space="preserve">      - pozostała działalność</t>
  </si>
  <si>
    <t xml:space="preserve">       - usługi opiekuńcze i specjalis             tyczne usługi opiekuńcze</t>
  </si>
  <si>
    <t>obiekty sportowe</t>
  </si>
  <si>
    <t xml:space="preserve"> </t>
  </si>
  <si>
    <t xml:space="preserve">         - kolonie i obozy oraz inne formy wypocz. dzieci i młodz.</t>
  </si>
  <si>
    <t xml:space="preserve">  - komendy powiatowe policji</t>
  </si>
  <si>
    <t>Rady Miasta Lubartów</t>
  </si>
  <si>
    <t>Przewodniczący Rady Miasta</t>
  </si>
  <si>
    <t>Jacek Zalewski</t>
  </si>
  <si>
    <t>Plan po zmianach na 2008r.</t>
  </si>
  <si>
    <t>z dnia 30 grudnia 2008 roku</t>
  </si>
  <si>
    <t>do Uchwały Nr XXVI/178/08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</si>
</sst>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37">
    <font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top" wrapText="1" indent="3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3"/>
    </xf>
    <xf numFmtId="0" fontId="1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top" wrapText="1" indent="3"/>
    </xf>
    <xf numFmtId="0" fontId="1" fillId="0" borderId="20" xfId="0" applyFont="1" applyBorder="1" applyAlignment="1" quotePrefix="1">
      <alignment horizontal="left" vertical="top" wrapText="1" indent="3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top" wrapText="1" indent="3"/>
    </xf>
    <xf numFmtId="0" fontId="1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2" xfId="0" applyFont="1" applyBorder="1" applyAlignment="1">
      <alignment wrapText="1"/>
    </xf>
    <xf numFmtId="168" fontId="13" fillId="0" borderId="17" xfId="42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3" fontId="12" fillId="0" borderId="18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168" fontId="16" fillId="0" borderId="17" xfId="42" applyNumberFormat="1" applyFont="1" applyBorder="1" applyAlignment="1">
      <alignment horizontal="right" vertical="center" wrapText="1"/>
    </xf>
    <xf numFmtId="168" fontId="16" fillId="0" borderId="16" xfId="42" applyNumberFormat="1" applyFont="1" applyBorder="1" applyAlignment="1">
      <alignment horizontal="right" vertical="center" wrapText="1"/>
    </xf>
    <xf numFmtId="168" fontId="16" fillId="0" borderId="17" xfId="42" applyNumberFormat="1" applyFont="1" applyBorder="1" applyAlignment="1">
      <alignment vertical="center" wrapText="1"/>
    </xf>
    <xf numFmtId="168" fontId="15" fillId="0" borderId="17" xfId="42" applyNumberFormat="1" applyFont="1" applyBorder="1" applyAlignment="1">
      <alignment horizontal="right" vertical="center" wrapText="1"/>
    </xf>
    <xf numFmtId="168" fontId="15" fillId="25" borderId="16" xfId="42" applyNumberFormat="1" applyFont="1" applyFill="1" applyBorder="1" applyAlignment="1">
      <alignment horizontal="right" vertical="center" wrapText="1"/>
    </xf>
    <xf numFmtId="168" fontId="15" fillId="0" borderId="17" xfId="42" applyNumberFormat="1" applyFont="1" applyBorder="1" applyAlignment="1">
      <alignment vertical="center" wrapText="1"/>
    </xf>
    <xf numFmtId="168" fontId="15" fillId="0" borderId="18" xfId="42" applyNumberFormat="1" applyFont="1" applyBorder="1" applyAlignment="1">
      <alignment horizontal="right" vertical="center" wrapText="1"/>
    </xf>
    <xf numFmtId="168" fontId="15" fillId="25" borderId="28" xfId="42" applyNumberFormat="1" applyFont="1" applyFill="1" applyBorder="1" applyAlignment="1">
      <alignment horizontal="right" vertical="center" wrapText="1"/>
    </xf>
    <xf numFmtId="168" fontId="15" fillId="0" borderId="18" xfId="42" applyNumberFormat="1" applyFont="1" applyBorder="1" applyAlignment="1">
      <alignment vertical="center" wrapText="1"/>
    </xf>
    <xf numFmtId="168" fontId="15" fillId="0" borderId="10" xfId="42" applyNumberFormat="1" applyFont="1" applyBorder="1" applyAlignment="1">
      <alignment horizontal="right" vertical="center" wrapText="1"/>
    </xf>
    <xf numFmtId="168" fontId="15" fillId="0" borderId="20" xfId="42" applyNumberFormat="1" applyFont="1" applyBorder="1" applyAlignment="1">
      <alignment horizontal="right" vertical="center" wrapText="1"/>
    </xf>
    <xf numFmtId="168" fontId="15" fillId="0" borderId="11" xfId="42" applyNumberFormat="1" applyFont="1" applyBorder="1" applyAlignment="1">
      <alignment horizontal="right" vertical="center" wrapText="1"/>
    </xf>
    <xf numFmtId="168" fontId="15" fillId="0" borderId="11" xfId="42" applyNumberFormat="1" applyFont="1" applyBorder="1" applyAlignment="1">
      <alignment vertical="center" wrapText="1"/>
    </xf>
    <xf numFmtId="168" fontId="15" fillId="0" borderId="16" xfId="42" applyNumberFormat="1" applyFont="1" applyBorder="1" applyAlignment="1">
      <alignment horizontal="right" vertical="center" wrapText="1"/>
    </xf>
    <xf numFmtId="168" fontId="15" fillId="0" borderId="30" xfId="42" applyNumberFormat="1" applyFont="1" applyBorder="1" applyAlignment="1">
      <alignment horizontal="right" vertical="center" wrapText="1"/>
    </xf>
    <xf numFmtId="168" fontId="15" fillId="0" borderId="31" xfId="42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/>
    </xf>
    <xf numFmtId="168" fontId="15" fillId="0" borderId="32" xfId="42" applyNumberFormat="1" applyFont="1" applyBorder="1" applyAlignment="1">
      <alignment horizontal="right" vertical="center" wrapText="1"/>
    </xf>
    <xf numFmtId="3" fontId="13" fillId="0" borderId="28" xfId="0" applyNumberFormat="1" applyFont="1" applyBorder="1" applyAlignment="1">
      <alignment horizontal="right"/>
    </xf>
    <xf numFmtId="168" fontId="17" fillId="25" borderId="33" xfId="42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168" fontId="13" fillId="0" borderId="10" xfId="42" applyNumberFormat="1" applyFont="1" applyBorder="1" applyAlignment="1">
      <alignment horizontal="right" vertical="center" wrapText="1"/>
    </xf>
    <xf numFmtId="168" fontId="13" fillId="0" borderId="30" xfId="42" applyNumberFormat="1" applyFont="1" applyBorder="1" applyAlignment="1">
      <alignment horizontal="right" vertical="center" wrapText="1"/>
    </xf>
    <xf numFmtId="168" fontId="13" fillId="0" borderId="16" xfId="42" applyNumberFormat="1" applyFont="1" applyBorder="1" applyAlignment="1">
      <alignment horizontal="right" vertical="center" wrapText="1"/>
    </xf>
    <xf numFmtId="168" fontId="13" fillId="0" borderId="18" xfId="42" applyNumberFormat="1" applyFont="1" applyBorder="1" applyAlignment="1">
      <alignment horizontal="right" vertical="center" wrapText="1"/>
    </xf>
    <xf numFmtId="168" fontId="15" fillId="25" borderId="17" xfId="42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8" fillId="0" borderId="0" xfId="0" applyFont="1" applyAlignment="1">
      <alignment/>
    </xf>
    <xf numFmtId="0" fontId="1" fillId="0" borderId="17" xfId="0" applyFont="1" applyBorder="1" applyAlignment="1">
      <alignment vertical="top" wrapText="1"/>
    </xf>
    <xf numFmtId="168" fontId="17" fillId="25" borderId="34" xfId="42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49" fontId="4" fillId="0" borderId="18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wrapText="1"/>
    </xf>
    <xf numFmtId="3" fontId="13" fillId="0" borderId="10" xfId="0" applyNumberFormat="1" applyFont="1" applyBorder="1" applyAlignment="1">
      <alignment horizontal="right" wrapText="1"/>
    </xf>
    <xf numFmtId="168" fontId="17" fillId="25" borderId="35" xfId="42" applyNumberFormat="1" applyFont="1" applyFill="1" applyBorder="1" applyAlignment="1">
      <alignment horizontal="right" vertical="center" wrapText="1"/>
    </xf>
    <xf numFmtId="168" fontId="13" fillId="0" borderId="17" xfId="42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right"/>
    </xf>
    <xf numFmtId="168" fontId="13" fillId="0" borderId="11" xfId="42" applyNumberFormat="1" applyFont="1" applyBorder="1" applyAlignment="1">
      <alignment horizontal="right" vertical="center" wrapText="1"/>
    </xf>
    <xf numFmtId="168" fontId="13" fillId="0" borderId="30" xfId="42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3" fontId="13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vertical="center" wrapText="1"/>
    </xf>
    <xf numFmtId="3" fontId="13" fillId="0" borderId="17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8" fontId="13" fillId="0" borderId="32" xfId="42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top" wrapText="1" indent="3"/>
    </xf>
    <xf numFmtId="49" fontId="1" fillId="0" borderId="20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 indent="3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1" xfId="0" applyFont="1" applyBorder="1" applyAlignment="1" quotePrefix="1">
      <alignment horizontal="left" vertical="top" wrapText="1" indent="3"/>
    </xf>
    <xf numFmtId="0" fontId="1" fillId="0" borderId="18" xfId="0" applyFont="1" applyBorder="1" applyAlignment="1" quotePrefix="1">
      <alignment horizontal="left" vertical="top" wrapText="1" indent="3"/>
    </xf>
    <xf numFmtId="0" fontId="1" fillId="0" borderId="17" xfId="0" applyFont="1" applyBorder="1" applyAlignment="1">
      <alignment horizontal="left" vertical="top" wrapText="1" indent="3"/>
    </xf>
    <xf numFmtId="168" fontId="13" fillId="0" borderId="18" xfId="42" applyNumberFormat="1" applyFont="1" applyBorder="1" applyAlignment="1">
      <alignment vertical="center" wrapText="1"/>
    </xf>
    <xf numFmtId="168" fontId="13" fillId="0" borderId="20" xfId="42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 wrapText="1" indent="3"/>
    </xf>
    <xf numFmtId="168" fontId="16" fillId="0" borderId="10" xfId="42" applyNumberFormat="1" applyFont="1" applyBorder="1" applyAlignment="1">
      <alignment horizontal="right" vertical="center" wrapText="1"/>
    </xf>
    <xf numFmtId="41" fontId="15" fillId="0" borderId="18" xfId="42" applyNumberFormat="1" applyFont="1" applyBorder="1" applyAlignment="1">
      <alignment horizontal="right" vertical="center" wrapText="1"/>
    </xf>
    <xf numFmtId="41" fontId="12" fillId="0" borderId="18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3" fontId="13" fillId="0" borderId="26" xfId="0" applyNumberFormat="1" applyFont="1" applyBorder="1" applyAlignment="1">
      <alignment horizontal="right"/>
    </xf>
    <xf numFmtId="3" fontId="13" fillId="0" borderId="36" xfId="0" applyNumberFormat="1" applyFont="1" applyBorder="1" applyAlignment="1">
      <alignment horizontal="right" wrapText="1"/>
    </xf>
    <xf numFmtId="41" fontId="13" fillId="0" borderId="18" xfId="0" applyNumberFormat="1" applyFont="1" applyBorder="1" applyAlignment="1">
      <alignment horizontal="right"/>
    </xf>
    <xf numFmtId="3" fontId="36" fillId="0" borderId="1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4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8"/>
  <sheetViews>
    <sheetView showGridLines="0" tabSelected="1" defaultGridColor="0" zoomScale="75" zoomScaleNormal="75" zoomScalePageLayoutView="0" colorId="17" workbookViewId="0" topLeftCell="B1">
      <selection activeCell="L5" sqref="L5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37.00390625" style="0" customWidth="1"/>
    <col min="5" max="5" width="12.875" style="0" bestFit="1" customWidth="1"/>
    <col min="6" max="6" width="17.00390625" style="0" bestFit="1" customWidth="1"/>
    <col min="7" max="7" width="12.375" style="0" customWidth="1"/>
    <col min="8" max="8" width="16.125" style="0" customWidth="1"/>
    <col min="9" max="9" width="16.75390625" style="0" customWidth="1"/>
    <col min="10" max="10" width="16.25390625" style="5" customWidth="1"/>
    <col min="11" max="11" width="16.75390625" style="0" customWidth="1"/>
    <col min="12" max="12" width="13.25390625" style="0" customWidth="1"/>
    <col min="13" max="13" width="14.25390625" style="0" bestFit="1" customWidth="1"/>
    <col min="14" max="14" width="17.125" style="0" customWidth="1"/>
  </cols>
  <sheetData>
    <row r="3" spans="12:14" ht="15">
      <c r="L3" s="31" t="s">
        <v>67</v>
      </c>
      <c r="M3" s="31"/>
      <c r="N3" s="31"/>
    </row>
    <row r="4" spans="12:14" ht="15">
      <c r="L4" s="31" t="s">
        <v>111</v>
      </c>
      <c r="M4" s="83"/>
      <c r="N4" s="31"/>
    </row>
    <row r="5" spans="12:14" ht="15">
      <c r="L5" s="31" t="s">
        <v>106</v>
      </c>
      <c r="M5" s="31"/>
      <c r="N5" s="31"/>
    </row>
    <row r="6" spans="12:14" ht="15">
      <c r="L6" s="31" t="s">
        <v>110</v>
      </c>
      <c r="M6" s="31"/>
      <c r="N6" s="31"/>
    </row>
    <row r="7" spans="2:4" ht="20.25">
      <c r="B7" s="29" t="s">
        <v>95</v>
      </c>
      <c r="C7" s="30"/>
      <c r="D7" s="30"/>
    </row>
    <row r="8" ht="13.5" thickBot="1"/>
    <row r="9" spans="2:19" ht="16.5" thickBot="1">
      <c r="B9" s="135" t="s">
        <v>72</v>
      </c>
      <c r="C9" s="134" t="s">
        <v>3</v>
      </c>
      <c r="D9" s="134" t="s">
        <v>0</v>
      </c>
      <c r="E9" s="134"/>
      <c r="F9" s="134" t="s">
        <v>90</v>
      </c>
      <c r="G9" s="134" t="s">
        <v>1</v>
      </c>
      <c r="H9" s="134"/>
      <c r="I9" s="134" t="s">
        <v>109</v>
      </c>
      <c r="J9" s="135" t="s">
        <v>2</v>
      </c>
      <c r="K9" s="135"/>
      <c r="L9" s="135"/>
      <c r="M9" s="135"/>
      <c r="N9" s="135"/>
      <c r="S9" s="1"/>
    </row>
    <row r="10" spans="2:19" ht="15" thickBot="1">
      <c r="B10" s="136"/>
      <c r="C10" s="136"/>
      <c r="D10" s="135" t="s">
        <v>5</v>
      </c>
      <c r="E10" s="135" t="s">
        <v>73</v>
      </c>
      <c r="F10" s="134"/>
      <c r="G10" s="137" t="s">
        <v>68</v>
      </c>
      <c r="H10" s="137" t="s">
        <v>69</v>
      </c>
      <c r="I10" s="134"/>
      <c r="J10" s="134" t="s">
        <v>70</v>
      </c>
      <c r="K10" s="134" t="s">
        <v>4</v>
      </c>
      <c r="L10" s="134"/>
      <c r="M10" s="134"/>
      <c r="N10" s="142" t="s">
        <v>71</v>
      </c>
      <c r="S10" s="1"/>
    </row>
    <row r="11" spans="2:19" ht="41.25" customHeight="1" thickBot="1">
      <c r="B11" s="136"/>
      <c r="C11" s="136"/>
      <c r="D11" s="136"/>
      <c r="E11" s="136"/>
      <c r="F11" s="136"/>
      <c r="G11" s="138"/>
      <c r="H11" s="138"/>
      <c r="I11" s="136"/>
      <c r="J11" s="134"/>
      <c r="K11" s="9" t="s">
        <v>77</v>
      </c>
      <c r="L11" s="9" t="s">
        <v>76</v>
      </c>
      <c r="M11" s="9" t="s">
        <v>6</v>
      </c>
      <c r="N11" s="143"/>
      <c r="S11" s="1"/>
    </row>
    <row r="12" spans="2:19" ht="16.5" thickBot="1">
      <c r="B12" s="8" t="s">
        <v>75</v>
      </c>
      <c r="C12" s="6" t="s">
        <v>74</v>
      </c>
      <c r="D12" s="6" t="s">
        <v>7</v>
      </c>
      <c r="E12" s="6" t="s">
        <v>8</v>
      </c>
      <c r="F12" s="38" t="s">
        <v>9</v>
      </c>
      <c r="G12" s="6" t="s">
        <v>10</v>
      </c>
      <c r="H12" s="6" t="s">
        <v>11</v>
      </c>
      <c r="I12" s="6" t="s">
        <v>12</v>
      </c>
      <c r="J12" s="50" t="s">
        <v>13</v>
      </c>
      <c r="K12" s="6" t="s">
        <v>14</v>
      </c>
      <c r="L12" s="6" t="s">
        <v>15</v>
      </c>
      <c r="M12" s="6" t="s">
        <v>16</v>
      </c>
      <c r="N12" s="7" t="s">
        <v>17</v>
      </c>
      <c r="O12" s="140"/>
      <c r="P12" s="141"/>
      <c r="Q12" s="141"/>
      <c r="R12" s="141"/>
      <c r="S12" s="1"/>
    </row>
    <row r="13" spans="2:19" ht="16.5" thickBot="1">
      <c r="B13" s="39" t="s">
        <v>18</v>
      </c>
      <c r="C13" s="40" t="s">
        <v>19</v>
      </c>
      <c r="D13" s="41"/>
      <c r="E13" s="41"/>
      <c r="F13" s="42">
        <f aca="true" t="shared" si="0" ref="F13:N13">F14+F16+F18+F22+F27+F31+F33+F35+F37+F46+F50+F57+F60+F66+F70</f>
        <v>43845999</v>
      </c>
      <c r="G13" s="42">
        <f t="shared" si="0"/>
        <v>111400</v>
      </c>
      <c r="H13" s="42">
        <f t="shared" si="0"/>
        <v>111400</v>
      </c>
      <c r="I13" s="44">
        <f t="shared" si="0"/>
        <v>43845999</v>
      </c>
      <c r="J13" s="42">
        <f t="shared" si="0"/>
        <v>35307190</v>
      </c>
      <c r="K13" s="47">
        <f t="shared" si="0"/>
        <v>21670348</v>
      </c>
      <c r="L13" s="42">
        <f t="shared" si="0"/>
        <v>460000</v>
      </c>
      <c r="M13" s="42">
        <f t="shared" si="0"/>
        <v>1924300</v>
      </c>
      <c r="N13" s="42">
        <f t="shared" si="0"/>
        <v>8538809</v>
      </c>
      <c r="O13" s="140"/>
      <c r="P13" s="141"/>
      <c r="Q13" s="141"/>
      <c r="R13" s="141"/>
      <c r="S13" s="2"/>
    </row>
    <row r="14" spans="2:19" ht="15.75">
      <c r="B14" s="4"/>
      <c r="C14" s="19" t="s">
        <v>20</v>
      </c>
      <c r="D14" s="22">
        <v>10</v>
      </c>
      <c r="E14" s="51"/>
      <c r="F14" s="43">
        <f>SUM(F15)</f>
        <v>1500</v>
      </c>
      <c r="G14" s="43">
        <f aca="true" t="shared" si="1" ref="G14:N14">SUM(G15)</f>
        <v>0</v>
      </c>
      <c r="H14" s="43">
        <f t="shared" si="1"/>
        <v>0</v>
      </c>
      <c r="I14" s="46">
        <f>SUM(I15)</f>
        <v>1500</v>
      </c>
      <c r="J14" s="43">
        <f t="shared" si="1"/>
        <v>1500</v>
      </c>
      <c r="K14" s="49">
        <f t="shared" si="1"/>
        <v>0</v>
      </c>
      <c r="L14" s="43">
        <f t="shared" si="1"/>
        <v>0</v>
      </c>
      <c r="M14" s="43">
        <f t="shared" si="1"/>
        <v>0</v>
      </c>
      <c r="N14" s="43">
        <f t="shared" si="1"/>
        <v>0</v>
      </c>
      <c r="O14" s="144"/>
      <c r="P14" s="141"/>
      <c r="Q14" s="141"/>
      <c r="R14" s="141"/>
      <c r="S14" s="2"/>
    </row>
    <row r="15" spans="2:19" ht="15.75">
      <c r="B15" s="3"/>
      <c r="C15" s="20" t="s">
        <v>21</v>
      </c>
      <c r="D15" s="10"/>
      <c r="E15" s="11">
        <v>1030</v>
      </c>
      <c r="F15" s="52">
        <v>1500</v>
      </c>
      <c r="G15" s="79"/>
      <c r="H15" s="79"/>
      <c r="I15" s="53">
        <v>1500</v>
      </c>
      <c r="J15" s="52">
        <v>1500</v>
      </c>
      <c r="K15" s="67"/>
      <c r="L15" s="57"/>
      <c r="M15" s="57"/>
      <c r="N15" s="62">
        <f>I15-J15</f>
        <v>0</v>
      </c>
      <c r="O15" s="144"/>
      <c r="P15" s="141"/>
      <c r="Q15" s="141"/>
      <c r="R15" s="141"/>
      <c r="S15" s="2"/>
    </row>
    <row r="16" spans="2:19" ht="15.75">
      <c r="B16" s="4"/>
      <c r="C16" s="19" t="s">
        <v>22</v>
      </c>
      <c r="D16" s="22">
        <v>600</v>
      </c>
      <c r="E16" s="11"/>
      <c r="F16" s="37">
        <f>SUM(F17)</f>
        <v>1945500</v>
      </c>
      <c r="G16" s="37">
        <f aca="true" t="shared" si="2" ref="G16:N16">SUM(G17)</f>
        <v>0</v>
      </c>
      <c r="H16" s="37">
        <f t="shared" si="2"/>
        <v>0</v>
      </c>
      <c r="I16" s="45">
        <f>SUM(I17)</f>
        <v>1945500</v>
      </c>
      <c r="J16" s="37">
        <f t="shared" si="2"/>
        <v>385500</v>
      </c>
      <c r="K16" s="48">
        <f t="shared" si="2"/>
        <v>181500</v>
      </c>
      <c r="L16" s="37">
        <f t="shared" si="2"/>
        <v>0</v>
      </c>
      <c r="M16" s="37">
        <f t="shared" si="2"/>
        <v>0</v>
      </c>
      <c r="N16" s="37">
        <f t="shared" si="2"/>
        <v>1560000</v>
      </c>
      <c r="O16" s="144"/>
      <c r="P16" s="141"/>
      <c r="Q16" s="141"/>
      <c r="R16" s="141"/>
      <c r="S16" s="2"/>
    </row>
    <row r="17" spans="2:19" ht="15.75">
      <c r="B17" s="4"/>
      <c r="C17" s="20" t="s">
        <v>23</v>
      </c>
      <c r="D17" s="10"/>
      <c r="E17" s="11">
        <v>60016</v>
      </c>
      <c r="F17" s="52">
        <v>1945500</v>
      </c>
      <c r="G17" s="57"/>
      <c r="H17" s="57"/>
      <c r="I17" s="53">
        <v>1945500</v>
      </c>
      <c r="J17" s="52">
        <v>385500</v>
      </c>
      <c r="K17" s="77">
        <v>181500</v>
      </c>
      <c r="L17" s="57"/>
      <c r="M17" s="57"/>
      <c r="N17" s="78">
        <f>I17-J17</f>
        <v>1560000</v>
      </c>
      <c r="O17" s="144"/>
      <c r="P17" s="141"/>
      <c r="Q17" s="141"/>
      <c r="R17" s="141"/>
      <c r="S17" s="1"/>
    </row>
    <row r="18" spans="2:19" ht="15.75">
      <c r="B18" s="4"/>
      <c r="C18" s="19" t="s">
        <v>24</v>
      </c>
      <c r="D18" s="22">
        <v>700</v>
      </c>
      <c r="E18" s="11"/>
      <c r="F18" s="37">
        <f>SUM(F19:F21)</f>
        <v>3936205</v>
      </c>
      <c r="G18" s="37">
        <f aca="true" t="shared" si="3" ref="G18:M18">SUM(G19:G21)</f>
        <v>0</v>
      </c>
      <c r="H18" s="37">
        <f t="shared" si="3"/>
        <v>0</v>
      </c>
      <c r="I18" s="45">
        <f>SUM(I19:I21)</f>
        <v>3936205</v>
      </c>
      <c r="J18" s="37">
        <f>SUM(J19:J21)</f>
        <v>733205</v>
      </c>
      <c r="K18" s="48">
        <f t="shared" si="3"/>
        <v>24705</v>
      </c>
      <c r="L18" s="37">
        <f t="shared" si="3"/>
        <v>0</v>
      </c>
      <c r="M18" s="37">
        <f t="shared" si="3"/>
        <v>0</v>
      </c>
      <c r="N18" s="37">
        <f>I18-J18</f>
        <v>3203000</v>
      </c>
      <c r="O18" s="144"/>
      <c r="P18" s="141"/>
      <c r="Q18" s="141"/>
      <c r="R18" s="141"/>
      <c r="S18" s="2"/>
    </row>
    <row r="19" spans="2:19" ht="15.75">
      <c r="B19" s="139"/>
      <c r="C19" s="113" t="s">
        <v>86</v>
      </c>
      <c r="D19" s="146"/>
      <c r="E19" s="13">
        <v>70001</v>
      </c>
      <c r="F19" s="52">
        <v>615000</v>
      </c>
      <c r="G19" s="63"/>
      <c r="H19" s="63"/>
      <c r="I19" s="53">
        <f>F19--G19+H19</f>
        <v>615000</v>
      </c>
      <c r="J19" s="52">
        <v>535000</v>
      </c>
      <c r="K19" s="60"/>
      <c r="L19" s="63"/>
      <c r="M19" s="60"/>
      <c r="N19" s="75">
        <v>80000</v>
      </c>
      <c r="O19" s="144"/>
      <c r="P19" s="141"/>
      <c r="Q19" s="141"/>
      <c r="R19" s="141"/>
      <c r="S19" s="141"/>
    </row>
    <row r="20" spans="2:19" ht="15.75">
      <c r="B20" s="139"/>
      <c r="C20" s="114" t="s">
        <v>25</v>
      </c>
      <c r="D20" s="147"/>
      <c r="E20" s="12">
        <v>70005</v>
      </c>
      <c r="F20" s="52">
        <v>2901705</v>
      </c>
      <c r="G20" s="75"/>
      <c r="H20" s="60"/>
      <c r="I20" s="53">
        <f>F20--G20+H20</f>
        <v>2901705</v>
      </c>
      <c r="J20" s="52">
        <v>136705</v>
      </c>
      <c r="K20" s="64">
        <v>24705</v>
      </c>
      <c r="L20" s="60"/>
      <c r="M20" s="65"/>
      <c r="N20" s="78">
        <f>I20-J20</f>
        <v>2765000</v>
      </c>
      <c r="O20" s="144"/>
      <c r="P20" s="141"/>
      <c r="Q20" s="141"/>
      <c r="R20" s="141"/>
      <c r="S20" s="141"/>
    </row>
    <row r="21" spans="2:19" ht="15.75">
      <c r="B21" s="139"/>
      <c r="C21" s="114" t="s">
        <v>26</v>
      </c>
      <c r="D21" s="148"/>
      <c r="E21" s="12">
        <v>70095</v>
      </c>
      <c r="F21" s="52">
        <v>419500</v>
      </c>
      <c r="G21" s="78"/>
      <c r="H21" s="60"/>
      <c r="I21" s="53">
        <f>F21--G21+H21</f>
        <v>419500</v>
      </c>
      <c r="J21" s="52">
        <v>61500</v>
      </c>
      <c r="K21" s="62"/>
      <c r="L21" s="60"/>
      <c r="M21" s="60"/>
      <c r="N21" s="34">
        <f>I21-J21</f>
        <v>358000</v>
      </c>
      <c r="O21" s="144"/>
      <c r="P21" s="141"/>
      <c r="Q21" s="141"/>
      <c r="R21" s="141"/>
      <c r="S21" s="141"/>
    </row>
    <row r="22" spans="2:19" ht="15.75">
      <c r="B22" s="4"/>
      <c r="C22" s="19" t="s">
        <v>27</v>
      </c>
      <c r="D22" s="22">
        <v>750</v>
      </c>
      <c r="E22" s="11"/>
      <c r="F22" s="37">
        <f>SUM(F23:F26)</f>
        <v>5133998</v>
      </c>
      <c r="G22" s="37"/>
      <c r="H22" s="37"/>
      <c r="I22" s="45">
        <f>SUM(I23:I26)</f>
        <v>5133998</v>
      </c>
      <c r="J22" s="37">
        <f>SUM(J23:J26)</f>
        <v>4553998</v>
      </c>
      <c r="K22" s="48">
        <f>SUM(K23:K25)</f>
        <v>3300773</v>
      </c>
      <c r="L22" s="37">
        <f>SUM(L23:L26)</f>
        <v>0</v>
      </c>
      <c r="M22" s="37">
        <f>SUM(M23:M26)</f>
        <v>122000</v>
      </c>
      <c r="N22" s="37">
        <f>SUM(N23:N26)</f>
        <v>580000</v>
      </c>
      <c r="O22" s="144"/>
      <c r="P22" s="141"/>
      <c r="Q22" s="141"/>
      <c r="R22" s="141"/>
      <c r="S22" s="2"/>
    </row>
    <row r="23" spans="2:19" ht="15.75">
      <c r="B23" s="139"/>
      <c r="C23" s="111" t="s">
        <v>28</v>
      </c>
      <c r="D23" s="146"/>
      <c r="E23" s="12">
        <v>75022</v>
      </c>
      <c r="F23" s="52">
        <v>164500</v>
      </c>
      <c r="G23" s="78"/>
      <c r="H23" s="78"/>
      <c r="I23" s="53">
        <f>F23-G23+H23</f>
        <v>164500</v>
      </c>
      <c r="J23" s="52">
        <v>164500</v>
      </c>
      <c r="K23" s="71"/>
      <c r="L23" s="63"/>
      <c r="M23" s="63"/>
      <c r="N23" s="118">
        <f>I23-J23</f>
        <v>0</v>
      </c>
      <c r="O23" s="144"/>
      <c r="P23" s="141"/>
      <c r="Q23" s="141"/>
      <c r="R23" s="141"/>
      <c r="S23" s="145"/>
    </row>
    <row r="24" spans="2:19" ht="15.75">
      <c r="B24" s="139"/>
      <c r="C24" s="23" t="s">
        <v>29</v>
      </c>
      <c r="D24" s="147"/>
      <c r="E24" s="12">
        <v>75023</v>
      </c>
      <c r="F24" s="52">
        <v>4539110</v>
      </c>
      <c r="G24" s="78"/>
      <c r="H24" s="34"/>
      <c r="I24" s="53">
        <f>F24-G24+H24</f>
        <v>4539110</v>
      </c>
      <c r="J24" s="52">
        <v>3959110</v>
      </c>
      <c r="K24" s="75">
        <v>3298773</v>
      </c>
      <c r="L24" s="78"/>
      <c r="M24" s="75"/>
      <c r="N24" s="78">
        <v>580000</v>
      </c>
      <c r="O24" s="144"/>
      <c r="P24" s="141"/>
      <c r="Q24" s="141"/>
      <c r="R24" s="141"/>
      <c r="S24" s="145"/>
    </row>
    <row r="25" spans="2:19" ht="15.75">
      <c r="B25" s="139"/>
      <c r="C25" s="117" t="s">
        <v>30</v>
      </c>
      <c r="D25" s="147"/>
      <c r="E25" s="25">
        <v>75075</v>
      </c>
      <c r="F25" s="52">
        <v>317388</v>
      </c>
      <c r="G25" s="97"/>
      <c r="H25" s="34"/>
      <c r="I25" s="53">
        <f>F25-G25+H25</f>
        <v>317388</v>
      </c>
      <c r="J25" s="52">
        <v>317388</v>
      </c>
      <c r="K25" s="60">
        <v>2000</v>
      </c>
      <c r="L25" s="78"/>
      <c r="M25" s="75">
        <v>122000</v>
      </c>
      <c r="N25" s="78"/>
      <c r="O25" s="144"/>
      <c r="P25" s="141"/>
      <c r="Q25" s="141"/>
      <c r="R25" s="141"/>
      <c r="S25" s="145"/>
    </row>
    <row r="26" spans="2:19" ht="15.75">
      <c r="B26" s="139"/>
      <c r="C26" s="23" t="s">
        <v>26</v>
      </c>
      <c r="D26" s="148"/>
      <c r="E26" s="12">
        <v>75095</v>
      </c>
      <c r="F26" s="52">
        <v>113000</v>
      </c>
      <c r="G26" s="78"/>
      <c r="H26" s="34"/>
      <c r="I26" s="53">
        <f>F26-G26+H26</f>
        <v>113000</v>
      </c>
      <c r="J26" s="53">
        <v>113000</v>
      </c>
      <c r="L26" s="60"/>
      <c r="M26" s="62"/>
      <c r="N26" s="59">
        <f>I26-J26</f>
        <v>0</v>
      </c>
      <c r="O26" s="144"/>
      <c r="P26" s="141"/>
      <c r="Q26" s="141"/>
      <c r="R26" s="141"/>
      <c r="S26" s="145"/>
    </row>
    <row r="27" spans="2:19" ht="31.5">
      <c r="B27" s="4"/>
      <c r="C27" s="21" t="s">
        <v>85</v>
      </c>
      <c r="D27" s="14">
        <v>754</v>
      </c>
      <c r="E27" s="14"/>
      <c r="F27" s="37">
        <f>SUM(F28:F30)</f>
        <v>91400</v>
      </c>
      <c r="G27" s="37">
        <f>SUM(G28:G30)</f>
        <v>0</v>
      </c>
      <c r="H27" s="37">
        <f>SUM(H28:H31)</f>
        <v>0</v>
      </c>
      <c r="I27" s="37">
        <f aca="true" t="shared" si="4" ref="I27:N27">SUM(I28:I30)</f>
        <v>91400</v>
      </c>
      <c r="J27" s="37">
        <f t="shared" si="4"/>
        <v>91400</v>
      </c>
      <c r="K27" s="37">
        <f t="shared" si="4"/>
        <v>0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144"/>
      <c r="P27" s="141"/>
      <c r="Q27" s="141"/>
      <c r="R27" s="141"/>
      <c r="S27" s="2"/>
    </row>
    <row r="28" spans="2:19" ht="15.75">
      <c r="B28" s="4"/>
      <c r="C28" s="35" t="s">
        <v>105</v>
      </c>
      <c r="D28" s="22"/>
      <c r="E28" s="102">
        <v>75405</v>
      </c>
      <c r="F28" s="52">
        <v>40000</v>
      </c>
      <c r="G28" s="103"/>
      <c r="H28" s="103"/>
      <c r="I28" s="53">
        <f>F28-G28+H28</f>
        <v>40000</v>
      </c>
      <c r="J28" s="52">
        <v>40000</v>
      </c>
      <c r="K28" s="104"/>
      <c r="L28" s="103"/>
      <c r="M28" s="103"/>
      <c r="N28" s="103"/>
      <c r="O28" s="33"/>
      <c r="P28" s="2"/>
      <c r="Q28" s="2"/>
      <c r="R28" s="2"/>
      <c r="S28" s="2"/>
    </row>
    <row r="29" spans="2:19" ht="15.75">
      <c r="B29" s="4"/>
      <c r="C29" s="20" t="s">
        <v>32</v>
      </c>
      <c r="D29" s="22"/>
      <c r="E29" s="11">
        <v>75414</v>
      </c>
      <c r="F29" s="52">
        <v>1400</v>
      </c>
      <c r="G29" s="54"/>
      <c r="H29" s="54"/>
      <c r="I29" s="53">
        <v>1400</v>
      </c>
      <c r="J29" s="52">
        <v>1400</v>
      </c>
      <c r="K29" s="55"/>
      <c r="L29" s="54"/>
      <c r="M29" s="54"/>
      <c r="N29" s="56"/>
      <c r="O29" s="33"/>
      <c r="P29" s="2"/>
      <c r="Q29" s="2"/>
      <c r="R29" s="2"/>
      <c r="S29" s="2"/>
    </row>
    <row r="30" spans="2:19" ht="15.75">
      <c r="B30" s="4"/>
      <c r="C30" s="20" t="s">
        <v>91</v>
      </c>
      <c r="D30" s="10"/>
      <c r="E30" s="11">
        <v>75421</v>
      </c>
      <c r="F30" s="52">
        <v>50000</v>
      </c>
      <c r="G30" s="57"/>
      <c r="H30" s="57"/>
      <c r="I30" s="53">
        <v>50000</v>
      </c>
      <c r="J30" s="52">
        <v>50000</v>
      </c>
      <c r="K30" s="58"/>
      <c r="L30" s="57"/>
      <c r="M30" s="59"/>
      <c r="N30" s="59">
        <f>I30-J30</f>
        <v>0</v>
      </c>
      <c r="O30" s="144"/>
      <c r="P30" s="141"/>
      <c r="Q30" s="141"/>
      <c r="R30" s="141"/>
      <c r="S30" s="1"/>
    </row>
    <row r="31" spans="2:19" ht="31.5">
      <c r="B31" s="4"/>
      <c r="C31" s="3" t="s">
        <v>33</v>
      </c>
      <c r="D31" s="15">
        <v>756</v>
      </c>
      <c r="E31" s="15"/>
      <c r="F31" s="37">
        <f>SUM(F32)</f>
        <v>70000</v>
      </c>
      <c r="G31" s="37">
        <f aca="true" t="shared" si="5" ref="G31:N31">SUM(G32)</f>
        <v>0</v>
      </c>
      <c r="H31" s="37">
        <f t="shared" si="5"/>
        <v>0</v>
      </c>
      <c r="I31" s="45">
        <f>SUM(I32)</f>
        <v>70000</v>
      </c>
      <c r="J31" s="37">
        <f t="shared" si="5"/>
        <v>70000</v>
      </c>
      <c r="K31" s="48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144"/>
      <c r="P31" s="141"/>
      <c r="Q31" s="141"/>
      <c r="R31" s="141"/>
      <c r="S31" s="1"/>
    </row>
    <row r="32" spans="2:19" ht="31.5">
      <c r="B32" s="4"/>
      <c r="C32" s="23" t="s">
        <v>34</v>
      </c>
      <c r="D32" s="12"/>
      <c r="E32" s="12">
        <v>75647</v>
      </c>
      <c r="F32" s="52">
        <v>70000</v>
      </c>
      <c r="G32" s="78"/>
      <c r="H32" s="78"/>
      <c r="I32" s="53">
        <v>70000</v>
      </c>
      <c r="J32" s="52">
        <v>70000</v>
      </c>
      <c r="K32" s="61"/>
      <c r="L32" s="60"/>
      <c r="M32" s="62"/>
      <c r="N32" s="62">
        <f>I32-J32</f>
        <v>0</v>
      </c>
      <c r="O32" s="144"/>
      <c r="P32" s="141"/>
      <c r="Q32" s="141"/>
      <c r="R32" s="141"/>
      <c r="S32" s="1"/>
    </row>
    <row r="33" spans="2:19" ht="15.75">
      <c r="B33" s="4"/>
      <c r="C33" s="19" t="s">
        <v>35</v>
      </c>
      <c r="D33" s="22">
        <v>757</v>
      </c>
      <c r="E33" s="16"/>
      <c r="F33" s="37">
        <f>SUM(F34)</f>
        <v>460000</v>
      </c>
      <c r="G33" s="37">
        <f aca="true" t="shared" si="6" ref="G33:N33">SUM(G34)</f>
        <v>0</v>
      </c>
      <c r="H33" s="37">
        <f t="shared" si="6"/>
        <v>0</v>
      </c>
      <c r="I33" s="45">
        <f>SUM(I34)</f>
        <v>460000</v>
      </c>
      <c r="J33" s="37">
        <f t="shared" si="6"/>
        <v>460000</v>
      </c>
      <c r="K33" s="48">
        <f t="shared" si="6"/>
        <v>0</v>
      </c>
      <c r="L33" s="37">
        <f t="shared" si="6"/>
        <v>460000</v>
      </c>
      <c r="M33" s="37">
        <f t="shared" si="6"/>
        <v>0</v>
      </c>
      <c r="N33" s="37">
        <f t="shared" si="6"/>
        <v>0</v>
      </c>
      <c r="O33" s="144"/>
      <c r="P33" s="141"/>
      <c r="Q33" s="141"/>
      <c r="R33" s="141"/>
      <c r="S33" s="2"/>
    </row>
    <row r="34" spans="2:19" ht="31.5">
      <c r="B34" s="4"/>
      <c r="C34" s="24" t="s">
        <v>84</v>
      </c>
      <c r="D34" s="13"/>
      <c r="E34" s="25">
        <v>75702</v>
      </c>
      <c r="F34" s="52">
        <v>460000</v>
      </c>
      <c r="G34" s="75"/>
      <c r="H34" s="75"/>
      <c r="I34" s="53">
        <v>460000</v>
      </c>
      <c r="J34" s="52">
        <v>460000</v>
      </c>
      <c r="K34" s="64"/>
      <c r="L34" s="97">
        <v>460000</v>
      </c>
      <c r="M34" s="65"/>
      <c r="N34" s="66">
        <f>I34-J34</f>
        <v>0</v>
      </c>
      <c r="O34" s="144"/>
      <c r="P34" s="141"/>
      <c r="Q34" s="141"/>
      <c r="R34" s="141"/>
      <c r="S34" s="1"/>
    </row>
    <row r="35" spans="2:19" ht="15.75">
      <c r="B35" s="4"/>
      <c r="C35" s="21" t="s">
        <v>36</v>
      </c>
      <c r="D35" s="14">
        <v>758</v>
      </c>
      <c r="E35" s="14"/>
      <c r="F35" s="37">
        <f>SUM(F36)</f>
        <v>400000</v>
      </c>
      <c r="G35" s="37">
        <f aca="true" t="shared" si="7" ref="G35:N35">SUM(G36)</f>
        <v>0</v>
      </c>
      <c r="H35" s="37">
        <f t="shared" si="7"/>
        <v>0</v>
      </c>
      <c r="I35" s="45">
        <f aca="true" t="shared" si="8" ref="I35:I45">F35-G35+H35</f>
        <v>400000</v>
      </c>
      <c r="J35" s="37">
        <f t="shared" si="7"/>
        <v>400000</v>
      </c>
      <c r="K35" s="48">
        <f t="shared" si="7"/>
        <v>0</v>
      </c>
      <c r="L35" s="37">
        <f t="shared" si="7"/>
        <v>0</v>
      </c>
      <c r="M35" s="37">
        <f t="shared" si="7"/>
        <v>0</v>
      </c>
      <c r="N35" s="37">
        <f t="shared" si="7"/>
        <v>0</v>
      </c>
      <c r="O35" s="144"/>
      <c r="P35" s="141"/>
      <c r="Q35" s="141"/>
      <c r="R35" s="141"/>
      <c r="S35" s="2"/>
    </row>
    <row r="36" spans="2:19" ht="15.75">
      <c r="B36" s="4"/>
      <c r="C36" s="20" t="s">
        <v>37</v>
      </c>
      <c r="D36" s="10"/>
      <c r="E36" s="11">
        <v>75818</v>
      </c>
      <c r="F36" s="52">
        <v>400000</v>
      </c>
      <c r="G36" s="34"/>
      <c r="H36" s="34"/>
      <c r="I36" s="53">
        <f t="shared" si="8"/>
        <v>400000</v>
      </c>
      <c r="J36" s="52">
        <v>400000</v>
      </c>
      <c r="K36" s="67"/>
      <c r="L36" s="57"/>
      <c r="M36" s="59"/>
      <c r="N36" s="62">
        <f>I36-J36</f>
        <v>0</v>
      </c>
      <c r="O36" s="144"/>
      <c r="P36" s="141"/>
      <c r="Q36" s="141"/>
      <c r="R36" s="141"/>
      <c r="S36" s="2"/>
    </row>
    <row r="37" spans="2:19" ht="15.75">
      <c r="B37" s="4"/>
      <c r="C37" s="19" t="s">
        <v>38</v>
      </c>
      <c r="D37" s="22">
        <v>801</v>
      </c>
      <c r="E37" s="16"/>
      <c r="F37" s="37">
        <f>SUM(F38:F45)</f>
        <v>21170209</v>
      </c>
      <c r="G37" s="37">
        <f aca="true" t="shared" si="9" ref="G37:N37">SUM(G38:G45)</f>
        <v>101400</v>
      </c>
      <c r="H37" s="37">
        <f t="shared" si="9"/>
        <v>101400</v>
      </c>
      <c r="I37" s="37">
        <f t="shared" si="9"/>
        <v>21170209</v>
      </c>
      <c r="J37" s="37">
        <f t="shared" si="9"/>
        <v>20562959</v>
      </c>
      <c r="K37" s="37">
        <f t="shared" si="9"/>
        <v>17061686</v>
      </c>
      <c r="L37" s="37">
        <f t="shared" si="9"/>
        <v>0</v>
      </c>
      <c r="M37" s="37">
        <f t="shared" si="9"/>
        <v>0</v>
      </c>
      <c r="N37" s="37">
        <f t="shared" si="9"/>
        <v>607250</v>
      </c>
      <c r="O37" s="144"/>
      <c r="P37" s="141"/>
      <c r="Q37" s="141"/>
      <c r="R37" s="141"/>
      <c r="S37" s="2"/>
    </row>
    <row r="38" spans="2:19" ht="15.75">
      <c r="B38" s="139"/>
      <c r="C38" s="23" t="s">
        <v>39</v>
      </c>
      <c r="D38" s="146"/>
      <c r="E38" s="13">
        <v>80101</v>
      </c>
      <c r="F38" s="52">
        <v>8242404</v>
      </c>
      <c r="G38" s="75"/>
      <c r="H38" s="75">
        <v>56400</v>
      </c>
      <c r="I38" s="53">
        <f t="shared" si="8"/>
        <v>8298804</v>
      </c>
      <c r="J38" s="131">
        <v>8161304</v>
      </c>
      <c r="K38" s="105">
        <v>6764400</v>
      </c>
      <c r="L38" s="63"/>
      <c r="M38" s="63"/>
      <c r="N38" s="78">
        <v>137500</v>
      </c>
      <c r="O38" s="144"/>
      <c r="P38" s="141"/>
      <c r="Q38" s="141"/>
      <c r="R38" s="141"/>
      <c r="S38" s="145"/>
    </row>
    <row r="39" spans="2:19" ht="15.75">
      <c r="B39" s="139"/>
      <c r="C39" s="117" t="s">
        <v>40</v>
      </c>
      <c r="D39" s="147"/>
      <c r="E39" s="12">
        <v>80103</v>
      </c>
      <c r="F39" s="52">
        <v>264277</v>
      </c>
      <c r="G39" s="78"/>
      <c r="H39" s="78"/>
      <c r="I39" s="53">
        <f t="shared" si="8"/>
        <v>264277</v>
      </c>
      <c r="J39" s="52">
        <v>264277</v>
      </c>
      <c r="K39" s="78">
        <v>242352</v>
      </c>
      <c r="L39" s="60"/>
      <c r="M39" s="60"/>
      <c r="N39" s="97"/>
      <c r="O39" s="144"/>
      <c r="P39" s="141"/>
      <c r="Q39" s="141"/>
      <c r="R39" s="141"/>
      <c r="S39" s="145"/>
    </row>
    <row r="40" spans="2:19" ht="15.75">
      <c r="B40" s="139"/>
      <c r="C40" s="23" t="s">
        <v>41</v>
      </c>
      <c r="D40" s="147"/>
      <c r="E40" s="12">
        <v>80104</v>
      </c>
      <c r="F40" s="52">
        <v>3881255</v>
      </c>
      <c r="G40" s="97">
        <v>42000</v>
      </c>
      <c r="H40" s="78"/>
      <c r="I40" s="53">
        <f t="shared" si="8"/>
        <v>3839255</v>
      </c>
      <c r="J40" s="52">
        <v>3740505</v>
      </c>
      <c r="K40" s="78">
        <v>3540014</v>
      </c>
      <c r="L40" s="65"/>
      <c r="M40" s="119"/>
      <c r="N40" s="78">
        <v>98750</v>
      </c>
      <c r="O40" s="144"/>
      <c r="P40" s="141"/>
      <c r="Q40" s="141"/>
      <c r="R40" s="141"/>
      <c r="S40" s="145"/>
    </row>
    <row r="41" spans="2:19" ht="15.75">
      <c r="B41" s="139"/>
      <c r="C41" s="114" t="s">
        <v>42</v>
      </c>
      <c r="D41" s="147"/>
      <c r="E41" s="12">
        <v>80110</v>
      </c>
      <c r="F41" s="52">
        <v>5249384</v>
      </c>
      <c r="G41" s="78">
        <v>59400</v>
      </c>
      <c r="H41" s="34">
        <v>800</v>
      </c>
      <c r="I41" s="53">
        <f t="shared" si="8"/>
        <v>5190784</v>
      </c>
      <c r="J41" s="52">
        <v>5009784</v>
      </c>
      <c r="K41" s="34">
        <v>4054400</v>
      </c>
      <c r="L41" s="60"/>
      <c r="M41" s="65"/>
      <c r="N41" s="97">
        <v>181000</v>
      </c>
      <c r="O41" s="144"/>
      <c r="P41" s="141"/>
      <c r="Q41" s="141"/>
      <c r="R41" s="141"/>
      <c r="S41" s="145"/>
    </row>
    <row r="42" spans="2:19" ht="15.75">
      <c r="B42" s="139"/>
      <c r="C42" s="117" t="s">
        <v>43</v>
      </c>
      <c r="D42" s="147"/>
      <c r="E42" s="12">
        <v>80113</v>
      </c>
      <c r="F42" s="52">
        <v>85000</v>
      </c>
      <c r="G42" s="34"/>
      <c r="H42" s="97">
        <v>18000</v>
      </c>
      <c r="I42" s="53">
        <f t="shared" si="8"/>
        <v>103000</v>
      </c>
      <c r="J42" s="52">
        <v>103000</v>
      </c>
      <c r="K42" s="34"/>
      <c r="L42" s="60"/>
      <c r="M42" s="60"/>
      <c r="N42" s="115">
        <f>I42-J42</f>
        <v>0</v>
      </c>
      <c r="O42" s="144"/>
      <c r="P42" s="141"/>
      <c r="Q42" s="141"/>
      <c r="R42" s="141"/>
      <c r="S42" s="145"/>
    </row>
    <row r="43" spans="2:19" ht="15.75">
      <c r="B43" s="139"/>
      <c r="C43" s="23" t="s">
        <v>44</v>
      </c>
      <c r="D43" s="147"/>
      <c r="E43" s="12">
        <v>80120</v>
      </c>
      <c r="F43" s="52">
        <v>2889752</v>
      </c>
      <c r="G43" s="97"/>
      <c r="H43" s="75">
        <v>26200</v>
      </c>
      <c r="I43" s="53">
        <f t="shared" si="8"/>
        <v>2915952</v>
      </c>
      <c r="J43" s="52">
        <v>2915952</v>
      </c>
      <c r="K43" s="116">
        <v>2460520</v>
      </c>
      <c r="L43" s="65"/>
      <c r="M43" s="60"/>
      <c r="N43" s="62"/>
      <c r="O43" s="144"/>
      <c r="P43" s="141"/>
      <c r="Q43" s="141"/>
      <c r="R43" s="141"/>
      <c r="S43" s="145"/>
    </row>
    <row r="44" spans="2:19" ht="31.5">
      <c r="B44" s="139"/>
      <c r="C44" s="113" t="s">
        <v>83</v>
      </c>
      <c r="D44" s="147"/>
      <c r="E44" s="25">
        <v>80146</v>
      </c>
      <c r="F44" s="52">
        <v>80771</v>
      </c>
      <c r="G44" s="78"/>
      <c r="H44" s="115"/>
      <c r="I44" s="53">
        <f t="shared" si="8"/>
        <v>80771</v>
      </c>
      <c r="J44" s="52">
        <v>80771</v>
      </c>
      <c r="K44" s="78"/>
      <c r="L44" s="60"/>
      <c r="M44" s="60"/>
      <c r="N44" s="62">
        <f>I44-J44</f>
        <v>0</v>
      </c>
      <c r="O44" s="144"/>
      <c r="P44" s="141"/>
      <c r="Q44" s="141"/>
      <c r="R44" s="141"/>
      <c r="S44" s="145"/>
    </row>
    <row r="45" spans="2:19" ht="15.75">
      <c r="B45" s="149"/>
      <c r="C45" s="23" t="s">
        <v>26</v>
      </c>
      <c r="D45" s="148"/>
      <c r="E45" s="12">
        <v>80195</v>
      </c>
      <c r="F45" s="52">
        <v>477366</v>
      </c>
      <c r="G45" s="34"/>
      <c r="H45" s="34"/>
      <c r="I45" s="53">
        <f t="shared" si="8"/>
        <v>477366</v>
      </c>
      <c r="J45" s="52">
        <v>287366</v>
      </c>
      <c r="K45" s="67"/>
      <c r="L45" s="57"/>
      <c r="M45" s="57"/>
      <c r="N45" s="115">
        <f>I45-J45</f>
        <v>190000</v>
      </c>
      <c r="O45" s="144"/>
      <c r="P45" s="141"/>
      <c r="Q45" s="141"/>
      <c r="R45" s="141"/>
      <c r="S45" s="145"/>
    </row>
    <row r="46" spans="2:19" ht="15.75">
      <c r="B46" s="3"/>
      <c r="C46" s="19" t="s">
        <v>45</v>
      </c>
      <c r="D46" s="22">
        <v>851</v>
      </c>
      <c r="E46" s="16"/>
      <c r="F46" s="37">
        <f>SUM(F47:F49)</f>
        <v>300000</v>
      </c>
      <c r="G46" s="37">
        <f aca="true" t="shared" si="10" ref="G46:N46">SUM(G47:G49)</f>
        <v>0</v>
      </c>
      <c r="H46" s="37">
        <f t="shared" si="10"/>
        <v>0</v>
      </c>
      <c r="I46" s="37">
        <f t="shared" si="10"/>
        <v>300000</v>
      </c>
      <c r="J46" s="37">
        <f t="shared" si="10"/>
        <v>280000</v>
      </c>
      <c r="K46" s="37">
        <f t="shared" si="10"/>
        <v>79000</v>
      </c>
      <c r="L46" s="120">
        <f t="shared" si="10"/>
        <v>0</v>
      </c>
      <c r="M46" s="37">
        <f t="shared" si="10"/>
        <v>0</v>
      </c>
      <c r="N46" s="37">
        <f t="shared" si="10"/>
        <v>20000</v>
      </c>
      <c r="O46" s="144"/>
      <c r="P46" s="141"/>
      <c r="Q46" s="141"/>
      <c r="R46" s="141"/>
      <c r="S46" s="2"/>
    </row>
    <row r="47" spans="2:19" ht="15.75">
      <c r="B47" s="139"/>
      <c r="C47" s="23" t="s">
        <v>46</v>
      </c>
      <c r="D47" s="146"/>
      <c r="E47" s="13">
        <v>85153</v>
      </c>
      <c r="F47" s="52">
        <v>25000</v>
      </c>
      <c r="G47" s="75"/>
      <c r="H47" s="75"/>
      <c r="I47" s="53">
        <f aca="true" t="shared" si="11" ref="I47:I92">F47-G47+H47</f>
        <v>25000</v>
      </c>
      <c r="J47" s="52">
        <v>25000</v>
      </c>
      <c r="K47" s="78">
        <v>25000</v>
      </c>
      <c r="L47" s="63"/>
      <c r="M47" s="63"/>
      <c r="N47" s="63">
        <f>I47-J47</f>
        <v>0</v>
      </c>
      <c r="O47" s="144"/>
      <c r="P47" s="141"/>
      <c r="Q47" s="141"/>
      <c r="R47" s="141"/>
      <c r="S47" s="145"/>
    </row>
    <row r="48" spans="2:19" ht="15.75">
      <c r="B48" s="139"/>
      <c r="C48" s="114" t="s">
        <v>47</v>
      </c>
      <c r="D48" s="150"/>
      <c r="E48" s="12">
        <v>85154</v>
      </c>
      <c r="F48" s="52">
        <v>255000</v>
      </c>
      <c r="G48" s="78"/>
      <c r="H48" s="78"/>
      <c r="I48" s="53">
        <f t="shared" si="11"/>
        <v>255000</v>
      </c>
      <c r="J48" s="52">
        <v>255000</v>
      </c>
      <c r="K48" s="77">
        <v>54000</v>
      </c>
      <c r="L48" s="60"/>
      <c r="M48" s="60"/>
      <c r="N48" s="60"/>
      <c r="O48" s="144"/>
      <c r="P48" s="141"/>
      <c r="Q48" s="141"/>
      <c r="R48" s="141"/>
      <c r="S48" s="145"/>
    </row>
    <row r="49" spans="2:19" ht="15.75">
      <c r="B49" s="139"/>
      <c r="C49" s="18" t="s">
        <v>96</v>
      </c>
      <c r="D49" s="148"/>
      <c r="E49" s="17">
        <v>85195</v>
      </c>
      <c r="F49" s="52">
        <v>20000</v>
      </c>
      <c r="G49" s="78"/>
      <c r="H49" s="34"/>
      <c r="I49" s="53">
        <f t="shared" si="11"/>
        <v>20000</v>
      </c>
      <c r="J49" s="45"/>
      <c r="K49" s="78"/>
      <c r="L49" s="60"/>
      <c r="M49" s="57"/>
      <c r="N49" s="78">
        <f>I49-J49</f>
        <v>20000</v>
      </c>
      <c r="O49" s="144"/>
      <c r="P49" s="141"/>
      <c r="Q49" s="141"/>
      <c r="R49" s="141"/>
      <c r="S49" s="145"/>
    </row>
    <row r="50" spans="2:19" ht="15.75">
      <c r="B50" s="4"/>
      <c r="C50" s="19" t="s">
        <v>48</v>
      </c>
      <c r="D50" s="22">
        <v>852</v>
      </c>
      <c r="E50" s="16"/>
      <c r="F50" s="132">
        <v>3987943</v>
      </c>
      <c r="G50" s="37">
        <f>SUM(G51:G56)</f>
        <v>10000</v>
      </c>
      <c r="H50" s="37">
        <f>SUM(H51:H56)</f>
        <v>10000</v>
      </c>
      <c r="I50" s="45">
        <f>F50-G50+H50</f>
        <v>3987943</v>
      </c>
      <c r="J50" s="37">
        <f>SUM(J51:J56)</f>
        <v>3578989</v>
      </c>
      <c r="K50" s="48">
        <f>SUM(K51:K56)</f>
        <v>937684</v>
      </c>
      <c r="L50" s="37">
        <f>SUM(L51:L56)</f>
        <v>0</v>
      </c>
      <c r="M50" s="37">
        <f>SUM(M51:M56)</f>
        <v>0</v>
      </c>
      <c r="N50" s="37">
        <f>SUM(N51:N56)</f>
        <v>408954</v>
      </c>
      <c r="O50" s="144"/>
      <c r="P50" s="141"/>
      <c r="Q50" s="141"/>
      <c r="R50" s="141"/>
      <c r="S50" s="2"/>
    </row>
    <row r="51" spans="2:19" ht="15.75">
      <c r="B51" s="139"/>
      <c r="C51" s="23" t="s">
        <v>49</v>
      </c>
      <c r="D51" s="146"/>
      <c r="E51" s="13">
        <v>85202</v>
      </c>
      <c r="F51" s="52">
        <v>242580</v>
      </c>
      <c r="G51" s="75"/>
      <c r="H51" s="75"/>
      <c r="I51" s="53">
        <f t="shared" si="11"/>
        <v>242580</v>
      </c>
      <c r="J51" s="52">
        <v>242580</v>
      </c>
      <c r="K51" s="71"/>
      <c r="L51" s="63"/>
      <c r="M51" s="63"/>
      <c r="N51" s="63">
        <f>I51-J51</f>
        <v>0</v>
      </c>
      <c r="O51" s="144"/>
      <c r="P51" s="141"/>
      <c r="Q51" s="141"/>
      <c r="R51" s="141"/>
      <c r="S51" s="145"/>
    </row>
    <row r="52" spans="2:19" ht="31.5">
      <c r="B52" s="139"/>
      <c r="C52" s="112" t="s">
        <v>82</v>
      </c>
      <c r="D52" s="147"/>
      <c r="E52" s="13">
        <v>85214</v>
      </c>
      <c r="F52" s="52">
        <v>814506</v>
      </c>
      <c r="G52" s="78"/>
      <c r="H52" s="78"/>
      <c r="I52" s="53">
        <f t="shared" si="11"/>
        <v>814506</v>
      </c>
      <c r="J52" s="52">
        <v>804506</v>
      </c>
      <c r="K52" s="63"/>
      <c r="L52" s="60"/>
      <c r="M52" s="60"/>
      <c r="N52" s="60">
        <f>I52-J52</f>
        <v>10000</v>
      </c>
      <c r="O52" s="144"/>
      <c r="P52" s="141"/>
      <c r="Q52" s="141"/>
      <c r="R52" s="141"/>
      <c r="S52" s="145"/>
    </row>
    <row r="53" spans="2:19" ht="15.75">
      <c r="B53" s="139"/>
      <c r="C53" s="23" t="s">
        <v>50</v>
      </c>
      <c r="D53" s="147"/>
      <c r="E53" s="13">
        <v>85215</v>
      </c>
      <c r="F53" s="52">
        <v>551199</v>
      </c>
      <c r="G53" s="34"/>
      <c r="H53" s="78"/>
      <c r="I53" s="53">
        <f t="shared" si="11"/>
        <v>551199</v>
      </c>
      <c r="J53" s="52">
        <v>551199</v>
      </c>
      <c r="K53" s="63"/>
      <c r="L53" s="65"/>
      <c r="M53" s="65"/>
      <c r="N53" s="60">
        <f>I53-J53</f>
        <v>0</v>
      </c>
      <c r="O53" s="144"/>
      <c r="P53" s="141"/>
      <c r="Q53" s="141"/>
      <c r="R53" s="141"/>
      <c r="S53" s="145"/>
    </row>
    <row r="54" spans="2:19" ht="15.75">
      <c r="B54" s="139"/>
      <c r="C54" s="23" t="s">
        <v>51</v>
      </c>
      <c r="D54" s="147"/>
      <c r="E54" s="12">
        <v>85219</v>
      </c>
      <c r="F54" s="52">
        <v>1226667</v>
      </c>
      <c r="G54" s="97">
        <v>10000</v>
      </c>
      <c r="H54" s="97">
        <v>9610</v>
      </c>
      <c r="I54" s="53">
        <f t="shared" si="11"/>
        <v>1226277</v>
      </c>
      <c r="J54" s="52">
        <v>1216277</v>
      </c>
      <c r="K54" s="75">
        <v>937684</v>
      </c>
      <c r="L54" s="60"/>
      <c r="M54" s="60"/>
      <c r="N54" s="78">
        <v>10000</v>
      </c>
      <c r="O54" s="144"/>
      <c r="P54" s="141"/>
      <c r="Q54" s="141"/>
      <c r="R54" s="141"/>
      <c r="S54" s="145"/>
    </row>
    <row r="55" spans="2:19" ht="31.5">
      <c r="B55" s="139"/>
      <c r="C55" s="113" t="s">
        <v>81</v>
      </c>
      <c r="D55" s="147"/>
      <c r="E55" s="25">
        <v>85228</v>
      </c>
      <c r="F55" s="52">
        <v>270000</v>
      </c>
      <c r="G55" s="78"/>
      <c r="H55" s="78"/>
      <c r="I55" s="53">
        <f t="shared" si="11"/>
        <v>270000</v>
      </c>
      <c r="J55" s="52">
        <v>270000</v>
      </c>
      <c r="K55" s="63"/>
      <c r="L55" s="60"/>
      <c r="M55" s="65"/>
      <c r="N55" s="65">
        <f>I55-J55</f>
        <v>0</v>
      </c>
      <c r="O55" s="144"/>
      <c r="P55" s="141"/>
      <c r="Q55" s="141"/>
      <c r="R55" s="141"/>
      <c r="S55" s="145"/>
    </row>
    <row r="56" spans="2:19" ht="15.75">
      <c r="B56" s="139"/>
      <c r="C56" s="23" t="s">
        <v>26</v>
      </c>
      <c r="D56" s="151"/>
      <c r="E56" s="12">
        <v>85295</v>
      </c>
      <c r="F56" s="52">
        <v>882991</v>
      </c>
      <c r="G56" s="78"/>
      <c r="H56" s="97">
        <v>390</v>
      </c>
      <c r="I56" s="53">
        <f t="shared" si="11"/>
        <v>883381</v>
      </c>
      <c r="J56" s="52">
        <v>494427</v>
      </c>
      <c r="K56" s="60" t="s">
        <v>103</v>
      </c>
      <c r="L56" s="65"/>
      <c r="M56" s="60"/>
      <c r="N56" s="78">
        <v>388954</v>
      </c>
      <c r="O56" s="144"/>
      <c r="P56" s="141"/>
      <c r="Q56" s="141"/>
      <c r="R56" s="141"/>
      <c r="S56" s="145"/>
    </row>
    <row r="57" spans="2:19" ht="15.75">
      <c r="B57" s="4"/>
      <c r="C57" s="21" t="s">
        <v>52</v>
      </c>
      <c r="D57" s="14">
        <v>854</v>
      </c>
      <c r="E57" s="14"/>
      <c r="F57" s="37">
        <f>SUM(F58,F59)</f>
        <v>222603</v>
      </c>
      <c r="G57" s="37">
        <f>SUM(G58,G59)</f>
        <v>0</v>
      </c>
      <c r="H57" s="37">
        <f>SUM(H58,H59)</f>
        <v>0</v>
      </c>
      <c r="I57" s="37">
        <f>SUM(I58,I59)</f>
        <v>222603</v>
      </c>
      <c r="J57" s="37">
        <f>SUM(J58,J59)</f>
        <v>222603</v>
      </c>
      <c r="K57" s="48">
        <f>SUM(K59)</f>
        <v>0</v>
      </c>
      <c r="L57" s="37">
        <f>SUM(L59)</f>
        <v>0</v>
      </c>
      <c r="M57" s="37">
        <f>SUM(M59)</f>
        <v>0</v>
      </c>
      <c r="N57" s="37">
        <f>SUM(N59)</f>
        <v>0</v>
      </c>
      <c r="O57" s="144"/>
      <c r="P57" s="141"/>
      <c r="Q57" s="141"/>
      <c r="R57" s="141"/>
      <c r="S57" s="2"/>
    </row>
    <row r="58" spans="2:19" ht="31.5">
      <c r="B58" s="4"/>
      <c r="C58" s="35" t="s">
        <v>104</v>
      </c>
      <c r="D58" s="15"/>
      <c r="E58" s="102">
        <v>85412</v>
      </c>
      <c r="F58" s="52">
        <v>33600</v>
      </c>
      <c r="G58" s="43"/>
      <c r="H58" s="103"/>
      <c r="I58" s="53">
        <f t="shared" si="11"/>
        <v>33600</v>
      </c>
      <c r="J58" s="37">
        <v>33600</v>
      </c>
      <c r="K58" s="49"/>
      <c r="L58" s="43"/>
      <c r="M58" s="43"/>
      <c r="N58" s="37"/>
      <c r="O58" s="33"/>
      <c r="P58" s="2"/>
      <c r="Q58" s="2"/>
      <c r="R58" s="2"/>
      <c r="S58" s="2"/>
    </row>
    <row r="59" spans="2:19" ht="15.75">
      <c r="B59" s="4"/>
      <c r="C59" s="20" t="s">
        <v>53</v>
      </c>
      <c r="D59" s="10"/>
      <c r="E59" s="11">
        <v>85415</v>
      </c>
      <c r="F59" s="52">
        <v>189003</v>
      </c>
      <c r="G59" s="34"/>
      <c r="H59" s="34"/>
      <c r="I59" s="53">
        <f t="shared" si="11"/>
        <v>189003</v>
      </c>
      <c r="J59" s="52">
        <v>189003</v>
      </c>
      <c r="K59" s="67"/>
      <c r="L59" s="57"/>
      <c r="M59" s="57"/>
      <c r="N59" s="60">
        <f>I59-J59</f>
        <v>0</v>
      </c>
      <c r="O59" s="144"/>
      <c r="P59" s="141"/>
      <c r="Q59" s="141"/>
      <c r="R59" s="141"/>
      <c r="S59" s="2"/>
    </row>
    <row r="60" spans="2:19" ht="31.5">
      <c r="B60" s="4"/>
      <c r="C60" s="27" t="s">
        <v>80</v>
      </c>
      <c r="D60" s="28">
        <v>900</v>
      </c>
      <c r="E60" s="15"/>
      <c r="F60" s="37">
        <f>SUM(F61:F65)</f>
        <v>2844447</v>
      </c>
      <c r="G60" s="37">
        <f aca="true" t="shared" si="12" ref="G60:N60">SUM(G61:G65)</f>
        <v>0</v>
      </c>
      <c r="H60" s="37">
        <f t="shared" si="12"/>
        <v>0</v>
      </c>
      <c r="I60" s="45">
        <f t="shared" si="11"/>
        <v>2844447</v>
      </c>
      <c r="J60" s="37">
        <f t="shared" si="12"/>
        <v>1936736</v>
      </c>
      <c r="K60" s="48">
        <f t="shared" si="12"/>
        <v>85000</v>
      </c>
      <c r="L60" s="37">
        <f t="shared" si="12"/>
        <v>0</v>
      </c>
      <c r="M60" s="37">
        <f t="shared" si="12"/>
        <v>0</v>
      </c>
      <c r="N60" s="37">
        <f t="shared" si="12"/>
        <v>907711</v>
      </c>
      <c r="O60" s="144"/>
      <c r="P60" s="141"/>
      <c r="Q60" s="141"/>
      <c r="R60" s="141"/>
      <c r="S60" s="2"/>
    </row>
    <row r="61" spans="2:19" ht="15.75">
      <c r="B61" s="139"/>
      <c r="C61" s="111" t="s">
        <v>54</v>
      </c>
      <c r="D61" s="146"/>
      <c r="E61" s="13">
        <v>90002</v>
      </c>
      <c r="F61" s="52">
        <v>467000</v>
      </c>
      <c r="G61" s="78"/>
      <c r="H61" s="75"/>
      <c r="I61" s="53">
        <f t="shared" si="11"/>
        <v>467000</v>
      </c>
      <c r="J61" s="52">
        <v>125000</v>
      </c>
      <c r="K61" s="71"/>
      <c r="L61" s="63"/>
      <c r="M61" s="63"/>
      <c r="N61" s="75">
        <v>342000</v>
      </c>
      <c r="O61" s="144"/>
      <c r="P61" s="141"/>
      <c r="Q61" s="141"/>
      <c r="R61" s="141"/>
      <c r="S61" s="145"/>
    </row>
    <row r="62" spans="2:19" ht="15.75">
      <c r="B62" s="139"/>
      <c r="C62" s="23" t="s">
        <v>55</v>
      </c>
      <c r="D62" s="147"/>
      <c r="E62" s="12">
        <v>90003</v>
      </c>
      <c r="F62" s="52">
        <v>428400</v>
      </c>
      <c r="G62" s="34"/>
      <c r="H62" s="75"/>
      <c r="I62" s="53">
        <f t="shared" si="11"/>
        <v>428400</v>
      </c>
      <c r="J62" s="52">
        <v>428400</v>
      </c>
      <c r="K62" s="60"/>
      <c r="L62" s="63"/>
      <c r="M62" s="60"/>
      <c r="N62" s="60">
        <f>I62-J62</f>
        <v>0</v>
      </c>
      <c r="O62" s="144"/>
      <c r="P62" s="141"/>
      <c r="Q62" s="141"/>
      <c r="R62" s="141"/>
      <c r="S62" s="145"/>
    </row>
    <row r="63" spans="2:19" ht="31.5">
      <c r="B63" s="139"/>
      <c r="C63" s="112" t="s">
        <v>79</v>
      </c>
      <c r="D63" s="147"/>
      <c r="E63" s="25">
        <v>90004</v>
      </c>
      <c r="F63" s="52">
        <v>130000</v>
      </c>
      <c r="G63" s="34"/>
      <c r="H63" s="75"/>
      <c r="I63" s="53">
        <f t="shared" si="11"/>
        <v>130000</v>
      </c>
      <c r="J63" s="52">
        <v>130000</v>
      </c>
      <c r="K63" s="78">
        <v>40000</v>
      </c>
      <c r="L63" s="63"/>
      <c r="M63" s="60"/>
      <c r="N63" s="65">
        <f>I63-J63</f>
        <v>0</v>
      </c>
      <c r="O63" s="144"/>
      <c r="P63" s="141"/>
      <c r="Q63" s="141"/>
      <c r="R63" s="141"/>
      <c r="S63" s="145"/>
    </row>
    <row r="64" spans="2:19" ht="15.75">
      <c r="B64" s="139"/>
      <c r="C64" s="23" t="s">
        <v>56</v>
      </c>
      <c r="D64" s="147"/>
      <c r="E64" s="12">
        <v>90015</v>
      </c>
      <c r="F64" s="52">
        <v>648279</v>
      </c>
      <c r="G64" s="34"/>
      <c r="H64" s="75"/>
      <c r="I64" s="53">
        <f t="shared" si="11"/>
        <v>648279</v>
      </c>
      <c r="J64" s="52">
        <v>548279</v>
      </c>
      <c r="K64" s="60"/>
      <c r="L64" s="63"/>
      <c r="M64" s="60"/>
      <c r="N64" s="78">
        <f>I64-J64</f>
        <v>100000</v>
      </c>
      <c r="O64" s="144"/>
      <c r="P64" s="141"/>
      <c r="Q64" s="141"/>
      <c r="R64" s="141"/>
      <c r="S64" s="145"/>
    </row>
    <row r="65" spans="2:19" ht="15.75">
      <c r="B65" s="139"/>
      <c r="C65" s="23" t="s">
        <v>26</v>
      </c>
      <c r="D65" s="148"/>
      <c r="E65" s="11">
        <v>90095</v>
      </c>
      <c r="F65" s="52">
        <v>1170768</v>
      </c>
      <c r="G65" s="34"/>
      <c r="H65" s="78"/>
      <c r="I65" s="53">
        <f t="shared" si="11"/>
        <v>1170768</v>
      </c>
      <c r="J65" s="52">
        <v>705057</v>
      </c>
      <c r="K65" s="77">
        <v>45000</v>
      </c>
      <c r="L65" s="60"/>
      <c r="M65" s="62"/>
      <c r="N65" s="78">
        <f>I65-J65</f>
        <v>465711</v>
      </c>
      <c r="O65" s="144"/>
      <c r="P65" s="141"/>
      <c r="Q65" s="141"/>
      <c r="R65" s="141"/>
      <c r="S65" s="145"/>
    </row>
    <row r="66" spans="2:19" ht="31.5">
      <c r="B66" s="4"/>
      <c r="C66" s="27" t="s">
        <v>87</v>
      </c>
      <c r="D66" s="28">
        <v>921</v>
      </c>
      <c r="E66" s="15"/>
      <c r="F66" s="37">
        <f>SUM(F67:F69)</f>
        <v>1748894</v>
      </c>
      <c r="G66" s="37">
        <f aca="true" t="shared" si="13" ref="G66:N66">SUM(G67:G69)</f>
        <v>0</v>
      </c>
      <c r="H66" s="37">
        <f t="shared" si="13"/>
        <v>0</v>
      </c>
      <c r="I66" s="45">
        <f t="shared" si="11"/>
        <v>1748894</v>
      </c>
      <c r="J66" s="37">
        <f t="shared" si="13"/>
        <v>1619300</v>
      </c>
      <c r="K66" s="48">
        <f t="shared" si="13"/>
        <v>0</v>
      </c>
      <c r="L66" s="37">
        <f t="shared" si="13"/>
        <v>0</v>
      </c>
      <c r="M66" s="37">
        <f t="shared" si="13"/>
        <v>1539300</v>
      </c>
      <c r="N66" s="37">
        <f t="shared" si="13"/>
        <v>129594</v>
      </c>
      <c r="O66" s="144"/>
      <c r="P66" s="141"/>
      <c r="Q66" s="141"/>
      <c r="R66" s="141"/>
      <c r="S66" s="2"/>
    </row>
    <row r="67" spans="2:19" ht="31.5">
      <c r="B67" s="139"/>
      <c r="C67" s="111" t="s">
        <v>57</v>
      </c>
      <c r="D67" s="146"/>
      <c r="E67" s="12">
        <v>92105</v>
      </c>
      <c r="F67" s="52">
        <v>295594</v>
      </c>
      <c r="G67" s="75"/>
      <c r="H67" s="75"/>
      <c r="I67" s="53">
        <f t="shared" si="11"/>
        <v>295594</v>
      </c>
      <c r="J67" s="52">
        <v>166000</v>
      </c>
      <c r="K67" s="71"/>
      <c r="L67" s="60"/>
      <c r="M67" s="75">
        <v>86000</v>
      </c>
      <c r="N67" s="75">
        <f>I67-J67</f>
        <v>129594</v>
      </c>
      <c r="O67" s="144"/>
      <c r="P67" s="141"/>
      <c r="Q67" s="141"/>
      <c r="R67" s="141"/>
      <c r="S67" s="141"/>
    </row>
    <row r="68" spans="2:19" ht="15.75">
      <c r="B68" s="139"/>
      <c r="C68" s="23" t="s">
        <v>58</v>
      </c>
      <c r="D68" s="147"/>
      <c r="E68" s="25">
        <v>92109</v>
      </c>
      <c r="F68" s="52">
        <v>803900</v>
      </c>
      <c r="G68" s="75"/>
      <c r="H68" s="78"/>
      <c r="I68" s="53">
        <f t="shared" si="11"/>
        <v>803900</v>
      </c>
      <c r="J68" s="52">
        <v>803900</v>
      </c>
      <c r="K68" s="63"/>
      <c r="L68" s="65"/>
      <c r="M68" s="75">
        <v>803900</v>
      </c>
      <c r="N68" s="60">
        <f>I68-J68</f>
        <v>0</v>
      </c>
      <c r="O68" s="144"/>
      <c r="P68" s="141"/>
      <c r="Q68" s="141"/>
      <c r="R68" s="141"/>
      <c r="S68" s="141"/>
    </row>
    <row r="69" spans="2:19" ht="15.75">
      <c r="B69" s="139"/>
      <c r="C69" s="23" t="s">
        <v>59</v>
      </c>
      <c r="D69" s="148"/>
      <c r="E69" s="12">
        <v>92116</v>
      </c>
      <c r="F69" s="52">
        <v>649400</v>
      </c>
      <c r="G69" s="78"/>
      <c r="H69" s="34"/>
      <c r="I69" s="53">
        <f t="shared" si="11"/>
        <v>649400</v>
      </c>
      <c r="J69" s="52">
        <v>649400</v>
      </c>
      <c r="K69" s="60"/>
      <c r="L69" s="60"/>
      <c r="M69" s="78">
        <v>649400</v>
      </c>
      <c r="N69" s="57">
        <f>I69-J69</f>
        <v>0</v>
      </c>
      <c r="O69" s="144"/>
      <c r="P69" s="141"/>
      <c r="Q69" s="141"/>
      <c r="R69" s="141"/>
      <c r="S69" s="141"/>
    </row>
    <row r="70" spans="2:19" ht="15.75">
      <c r="B70" s="4"/>
      <c r="C70" s="19" t="s">
        <v>60</v>
      </c>
      <c r="D70" s="22">
        <v>926</v>
      </c>
      <c r="E70" s="16"/>
      <c r="F70" s="37">
        <f>SUM(F71,F72)</f>
        <v>1533300</v>
      </c>
      <c r="G70" s="37">
        <f aca="true" t="shared" si="14" ref="G70:N70">SUM(G71:G72)</f>
        <v>0</v>
      </c>
      <c r="H70" s="37">
        <f t="shared" si="14"/>
        <v>0</v>
      </c>
      <c r="I70" s="45">
        <f t="shared" si="14"/>
        <v>1533300</v>
      </c>
      <c r="J70" s="37">
        <f t="shared" si="14"/>
        <v>411000</v>
      </c>
      <c r="K70" s="48">
        <f t="shared" si="14"/>
        <v>0</v>
      </c>
      <c r="L70" s="37">
        <f t="shared" si="14"/>
        <v>0</v>
      </c>
      <c r="M70" s="37">
        <f t="shared" si="14"/>
        <v>263000</v>
      </c>
      <c r="N70" s="37">
        <f t="shared" si="14"/>
        <v>1122300</v>
      </c>
      <c r="O70" s="144"/>
      <c r="P70" s="141"/>
      <c r="Q70" s="141"/>
      <c r="R70" s="141"/>
      <c r="S70" s="2"/>
    </row>
    <row r="71" spans="2:19" ht="15.75">
      <c r="B71" s="4"/>
      <c r="C71" s="26" t="s">
        <v>102</v>
      </c>
      <c r="D71" s="152"/>
      <c r="E71" s="100">
        <v>92601</v>
      </c>
      <c r="F71" s="70">
        <v>1062300</v>
      </c>
      <c r="G71" s="96"/>
      <c r="H71" s="70"/>
      <c r="I71" s="101">
        <f>F71-G71+H71</f>
        <v>1062300</v>
      </c>
      <c r="J71" s="96"/>
      <c r="K71" s="99"/>
      <c r="L71" s="96"/>
      <c r="M71" s="96"/>
      <c r="N71" s="70">
        <v>1062300</v>
      </c>
      <c r="O71" s="33"/>
      <c r="P71" s="2"/>
      <c r="Q71" s="2"/>
      <c r="R71" s="2"/>
      <c r="S71" s="2"/>
    </row>
    <row r="72" spans="2:19" ht="31.5">
      <c r="B72" s="84"/>
      <c r="C72" s="113" t="s">
        <v>78</v>
      </c>
      <c r="D72" s="153"/>
      <c r="E72" s="13">
        <v>92605</v>
      </c>
      <c r="F72" s="52">
        <v>471000</v>
      </c>
      <c r="G72" s="78"/>
      <c r="H72" s="75"/>
      <c r="I72" s="101">
        <f t="shared" si="11"/>
        <v>471000</v>
      </c>
      <c r="J72" s="70">
        <v>411000</v>
      </c>
      <c r="K72" s="71"/>
      <c r="L72" s="63"/>
      <c r="M72" s="78">
        <v>263000</v>
      </c>
      <c r="N72" s="75">
        <f>I72-J72</f>
        <v>60000</v>
      </c>
      <c r="O72" s="144"/>
      <c r="P72" s="141"/>
      <c r="Q72" s="141"/>
      <c r="R72" s="141"/>
      <c r="S72" s="1"/>
    </row>
    <row r="73" spans="2:19" ht="15.75">
      <c r="B73" s="128" t="s">
        <v>61</v>
      </c>
      <c r="C73" s="127" t="s">
        <v>62</v>
      </c>
      <c r="D73" s="126"/>
      <c r="E73" s="126"/>
      <c r="F73" s="121">
        <f>F74+F76+F78+F80+F82+F86+F84+F91</f>
        <v>5850858</v>
      </c>
      <c r="G73" s="124">
        <f aca="true" t="shared" si="15" ref="G73:N73">G74+G76+G78+G80+G82+G86+G84+G91</f>
        <v>0</v>
      </c>
      <c r="H73" s="37">
        <f t="shared" si="15"/>
        <v>0</v>
      </c>
      <c r="I73" s="37">
        <f t="shared" si="15"/>
        <v>5850858</v>
      </c>
      <c r="J73" s="37">
        <f t="shared" si="15"/>
        <v>5847858</v>
      </c>
      <c r="K73" s="45">
        <f t="shared" si="15"/>
        <v>311965</v>
      </c>
      <c r="L73" s="121">
        <f t="shared" si="15"/>
        <v>0</v>
      </c>
      <c r="M73" s="123">
        <f t="shared" si="15"/>
        <v>10000</v>
      </c>
      <c r="N73" s="122">
        <f t="shared" si="15"/>
        <v>3000</v>
      </c>
      <c r="O73" s="140"/>
      <c r="P73" s="141"/>
      <c r="Q73" s="141"/>
      <c r="R73" s="141"/>
      <c r="S73" s="2"/>
    </row>
    <row r="74" spans="2:19" ht="15.75">
      <c r="B74" s="80"/>
      <c r="C74" s="81" t="s">
        <v>20</v>
      </c>
      <c r="D74" s="87" t="s">
        <v>97</v>
      </c>
      <c r="E74" s="125"/>
      <c r="F74" s="37">
        <v>3593</v>
      </c>
      <c r="G74" s="45"/>
      <c r="H74" s="37">
        <f>SUM(H75)</f>
        <v>0</v>
      </c>
      <c r="I74" s="37">
        <f>SUM(I75)</f>
        <v>3593</v>
      </c>
      <c r="J74" s="37">
        <f>SUM(J75)</f>
        <v>3593</v>
      </c>
      <c r="K74" s="48"/>
      <c r="L74" s="37"/>
      <c r="M74" s="37"/>
      <c r="N74" s="37"/>
      <c r="O74" s="74"/>
      <c r="P74" s="2"/>
      <c r="Q74" s="2"/>
      <c r="R74" s="2"/>
      <c r="S74" s="2"/>
    </row>
    <row r="75" spans="2:19" ht="15.75">
      <c r="B75" s="82"/>
      <c r="C75" s="18" t="s">
        <v>26</v>
      </c>
      <c r="D75" s="22"/>
      <c r="E75" s="91" t="s">
        <v>99</v>
      </c>
      <c r="F75" s="103">
        <v>3593</v>
      </c>
      <c r="G75" s="43">
        <v>0</v>
      </c>
      <c r="H75" s="43"/>
      <c r="I75" s="129">
        <f>F75-G75+H75</f>
        <v>3593</v>
      </c>
      <c r="J75" s="43">
        <v>3593</v>
      </c>
      <c r="K75" s="49"/>
      <c r="L75" s="43"/>
      <c r="M75" s="43"/>
      <c r="N75" s="43"/>
      <c r="O75" s="74"/>
      <c r="P75" s="2"/>
      <c r="Q75" s="2"/>
      <c r="R75" s="2"/>
      <c r="S75" s="2"/>
    </row>
    <row r="76" spans="2:19" ht="15.75">
      <c r="B76" s="4"/>
      <c r="C76" s="19" t="s">
        <v>27</v>
      </c>
      <c r="D76" s="22">
        <v>750</v>
      </c>
      <c r="E76" s="16"/>
      <c r="F76" s="43">
        <f>SUM(F77)</f>
        <v>182604</v>
      </c>
      <c r="G76" s="43">
        <f aca="true" t="shared" si="16" ref="G76:N76">SUM(G77)</f>
        <v>0</v>
      </c>
      <c r="H76" s="43">
        <f t="shared" si="16"/>
        <v>0</v>
      </c>
      <c r="I76" s="46">
        <f t="shared" si="11"/>
        <v>182604</v>
      </c>
      <c r="J76" s="43">
        <f t="shared" si="16"/>
        <v>182604</v>
      </c>
      <c r="K76" s="49">
        <f t="shared" si="16"/>
        <v>182604</v>
      </c>
      <c r="L76" s="43">
        <f t="shared" si="16"/>
        <v>0</v>
      </c>
      <c r="M76" s="43">
        <f t="shared" si="16"/>
        <v>0</v>
      </c>
      <c r="N76" s="43">
        <f t="shared" si="16"/>
        <v>0</v>
      </c>
      <c r="O76" s="144"/>
      <c r="P76" s="141"/>
      <c r="Q76" s="141"/>
      <c r="R76" s="141"/>
      <c r="S76" s="2"/>
    </row>
    <row r="77" spans="2:19" ht="15.75">
      <c r="B77" s="4"/>
      <c r="C77" s="20" t="s">
        <v>63</v>
      </c>
      <c r="D77" s="10"/>
      <c r="E77" s="11">
        <v>75011</v>
      </c>
      <c r="F77" s="52">
        <v>182604</v>
      </c>
      <c r="G77" s="34"/>
      <c r="H77" s="34"/>
      <c r="I77" s="53">
        <f t="shared" si="11"/>
        <v>182604</v>
      </c>
      <c r="J77" s="52">
        <v>182604</v>
      </c>
      <c r="K77" s="77">
        <v>182604</v>
      </c>
      <c r="L77" s="57"/>
      <c r="M77" s="57"/>
      <c r="N77" s="60">
        <f>I77-J77</f>
        <v>0</v>
      </c>
      <c r="O77" s="144"/>
      <c r="P77" s="141"/>
      <c r="Q77" s="141"/>
      <c r="R77" s="141"/>
      <c r="S77" s="2"/>
    </row>
    <row r="78" spans="2:19" ht="47.25">
      <c r="B78" s="4"/>
      <c r="C78" s="27" t="s">
        <v>88</v>
      </c>
      <c r="D78" s="28">
        <v>751</v>
      </c>
      <c r="E78" s="15"/>
      <c r="F78" s="37">
        <f>SUM(F79)</f>
        <v>3447</v>
      </c>
      <c r="G78" s="37">
        <f aca="true" t="shared" si="17" ref="G78:N78">SUM(G79)</f>
        <v>0</v>
      </c>
      <c r="H78" s="37">
        <f t="shared" si="17"/>
        <v>0</v>
      </c>
      <c r="I78" s="45">
        <f t="shared" si="11"/>
        <v>3447</v>
      </c>
      <c r="J78" s="37">
        <f t="shared" si="17"/>
        <v>3447</v>
      </c>
      <c r="K78" s="48">
        <f t="shared" si="17"/>
        <v>0</v>
      </c>
      <c r="L78" s="37">
        <f t="shared" si="17"/>
        <v>0</v>
      </c>
      <c r="M78" s="37">
        <f t="shared" si="17"/>
        <v>0</v>
      </c>
      <c r="N78" s="37">
        <f t="shared" si="17"/>
        <v>0</v>
      </c>
      <c r="O78" s="144"/>
      <c r="P78" s="141"/>
      <c r="Q78" s="141"/>
      <c r="R78" s="141"/>
      <c r="S78" s="2"/>
    </row>
    <row r="79" spans="2:19" ht="15.75">
      <c r="B79" s="4"/>
      <c r="C79" s="109" t="s">
        <v>64</v>
      </c>
      <c r="D79" s="12"/>
      <c r="E79" s="13">
        <v>75101</v>
      </c>
      <c r="F79" s="52">
        <v>3447</v>
      </c>
      <c r="G79" s="98"/>
      <c r="H79" s="76"/>
      <c r="I79" s="53">
        <f t="shared" si="11"/>
        <v>3447</v>
      </c>
      <c r="J79" s="52">
        <v>3447</v>
      </c>
      <c r="K79" s="69"/>
      <c r="L79" s="68"/>
      <c r="M79" s="68"/>
      <c r="N79" s="68">
        <f>I79-J79</f>
        <v>0</v>
      </c>
      <c r="O79" s="144"/>
      <c r="P79" s="141"/>
      <c r="Q79" s="141"/>
      <c r="R79" s="141"/>
      <c r="S79" s="2"/>
    </row>
    <row r="80" spans="2:19" ht="15.75">
      <c r="B80" s="4"/>
      <c r="C80" s="110" t="s">
        <v>92</v>
      </c>
      <c r="D80" s="22">
        <v>752</v>
      </c>
      <c r="E80" s="12"/>
      <c r="F80" s="52">
        <f>SUM(F81)</f>
        <v>1800</v>
      </c>
      <c r="G80" s="52">
        <f aca="true" t="shared" si="18" ref="G80:N80">SUM(G81)</f>
        <v>0</v>
      </c>
      <c r="H80" s="52">
        <f t="shared" si="18"/>
        <v>0</v>
      </c>
      <c r="I80" s="45">
        <f t="shared" si="11"/>
        <v>1800</v>
      </c>
      <c r="J80" s="37">
        <v>1800</v>
      </c>
      <c r="K80" s="72">
        <f t="shared" si="18"/>
        <v>0</v>
      </c>
      <c r="L80" s="52">
        <f t="shared" si="18"/>
        <v>0</v>
      </c>
      <c r="M80" s="52">
        <f t="shared" si="18"/>
        <v>0</v>
      </c>
      <c r="N80" s="52">
        <f t="shared" si="18"/>
        <v>0</v>
      </c>
      <c r="O80" s="33"/>
      <c r="P80" s="2"/>
      <c r="Q80" s="2"/>
      <c r="R80" s="2"/>
      <c r="S80" s="2"/>
    </row>
    <row r="81" spans="2:19" ht="15.75">
      <c r="B81" s="4"/>
      <c r="C81" s="35" t="s">
        <v>93</v>
      </c>
      <c r="D81" s="22"/>
      <c r="E81" s="11">
        <v>75212</v>
      </c>
      <c r="F81" s="52">
        <v>1800</v>
      </c>
      <c r="G81" s="95"/>
      <c r="H81" s="34"/>
      <c r="I81" s="53">
        <f t="shared" si="11"/>
        <v>1800</v>
      </c>
      <c r="J81" s="37">
        <v>1800</v>
      </c>
      <c r="K81" s="67"/>
      <c r="L81" s="57"/>
      <c r="M81" s="57"/>
      <c r="N81" s="57"/>
      <c r="O81" s="33"/>
      <c r="P81" s="2"/>
      <c r="Q81" s="2"/>
      <c r="R81" s="2"/>
      <c r="S81" s="2"/>
    </row>
    <row r="82" spans="2:19" ht="15.75">
      <c r="B82" s="4"/>
      <c r="C82" s="19" t="s">
        <v>31</v>
      </c>
      <c r="D82" s="22">
        <v>754</v>
      </c>
      <c r="E82" s="11"/>
      <c r="F82" s="37">
        <f>SUM(F83)</f>
        <v>300</v>
      </c>
      <c r="G82" s="37">
        <f aca="true" t="shared" si="19" ref="G82:N82">SUM(G83)</f>
        <v>0</v>
      </c>
      <c r="H82" s="37">
        <f t="shared" si="19"/>
        <v>0</v>
      </c>
      <c r="I82" s="45">
        <f t="shared" si="11"/>
        <v>300</v>
      </c>
      <c r="J82" s="37">
        <f t="shared" si="19"/>
        <v>300</v>
      </c>
      <c r="K82" s="48">
        <f t="shared" si="19"/>
        <v>0</v>
      </c>
      <c r="L82" s="37">
        <f t="shared" si="19"/>
        <v>0</v>
      </c>
      <c r="M82" s="37">
        <f t="shared" si="19"/>
        <v>0</v>
      </c>
      <c r="N82" s="37">
        <f t="shared" si="19"/>
        <v>0</v>
      </c>
      <c r="O82" s="144"/>
      <c r="P82" s="141"/>
      <c r="Q82" s="141"/>
      <c r="R82" s="141"/>
      <c r="S82" s="2"/>
    </row>
    <row r="83" spans="2:19" ht="15.75">
      <c r="B83" s="4"/>
      <c r="C83" s="20" t="s">
        <v>32</v>
      </c>
      <c r="D83" s="10"/>
      <c r="E83" s="11">
        <v>75414</v>
      </c>
      <c r="F83" s="52">
        <v>300</v>
      </c>
      <c r="G83" s="34"/>
      <c r="H83" s="34"/>
      <c r="I83" s="53">
        <f t="shared" si="11"/>
        <v>300</v>
      </c>
      <c r="J83" s="52">
        <v>300</v>
      </c>
      <c r="K83" s="67"/>
      <c r="L83" s="57"/>
      <c r="M83" s="57"/>
      <c r="N83" s="60">
        <f>I83-J83</f>
        <v>0</v>
      </c>
      <c r="O83" s="144"/>
      <c r="P83" s="141"/>
      <c r="Q83" s="141"/>
      <c r="R83" s="141"/>
      <c r="S83" s="2"/>
    </row>
    <row r="84" spans="2:19" ht="15.75">
      <c r="B84" s="4"/>
      <c r="C84" s="19" t="s">
        <v>38</v>
      </c>
      <c r="D84" s="22">
        <v>801</v>
      </c>
      <c r="E84" s="11"/>
      <c r="F84" s="52">
        <f>F85</f>
        <v>10614</v>
      </c>
      <c r="G84" s="52">
        <f aca="true" t="shared" si="20" ref="G84:N84">G85</f>
        <v>0</v>
      </c>
      <c r="H84" s="52">
        <f t="shared" si="20"/>
        <v>0</v>
      </c>
      <c r="I84" s="52">
        <f t="shared" si="20"/>
        <v>10614</v>
      </c>
      <c r="J84" s="52">
        <f t="shared" si="20"/>
        <v>10614</v>
      </c>
      <c r="K84" s="52">
        <f t="shared" si="20"/>
        <v>0</v>
      </c>
      <c r="L84" s="52">
        <f t="shared" si="20"/>
        <v>0</v>
      </c>
      <c r="M84" s="52">
        <f t="shared" si="20"/>
        <v>0</v>
      </c>
      <c r="N84" s="52">
        <f t="shared" si="20"/>
        <v>0</v>
      </c>
      <c r="O84" s="33"/>
      <c r="P84" s="2"/>
      <c r="Q84" s="2"/>
      <c r="R84" s="2"/>
      <c r="S84" s="2"/>
    </row>
    <row r="85" spans="2:19" ht="15.75">
      <c r="B85" s="4"/>
      <c r="C85" s="36" t="s">
        <v>98</v>
      </c>
      <c r="D85" s="22"/>
      <c r="E85" s="11">
        <v>80101</v>
      </c>
      <c r="F85" s="52">
        <v>10614</v>
      </c>
      <c r="G85" s="34"/>
      <c r="H85" s="34"/>
      <c r="I85" s="53">
        <f t="shared" si="11"/>
        <v>10614</v>
      </c>
      <c r="J85" s="52">
        <v>10614</v>
      </c>
      <c r="K85" s="67"/>
      <c r="L85" s="57"/>
      <c r="M85" s="57"/>
      <c r="N85" s="60"/>
      <c r="O85" s="33"/>
      <c r="P85" s="2"/>
      <c r="Q85" s="2"/>
      <c r="R85" s="2"/>
      <c r="S85" s="2"/>
    </row>
    <row r="86" spans="2:19" ht="15.75">
      <c r="B86" s="4"/>
      <c r="C86" s="19" t="s">
        <v>48</v>
      </c>
      <c r="D86" s="22">
        <v>852</v>
      </c>
      <c r="E86" s="11"/>
      <c r="F86" s="37">
        <f>SUM(F87:F90)</f>
        <v>5638500</v>
      </c>
      <c r="G86" s="37">
        <f aca="true" t="shared" si="21" ref="G86:N86">SUM(G87:G90)</f>
        <v>0</v>
      </c>
      <c r="H86" s="37">
        <f t="shared" si="21"/>
        <v>0</v>
      </c>
      <c r="I86" s="45">
        <f t="shared" si="11"/>
        <v>5638500</v>
      </c>
      <c r="J86" s="37">
        <f t="shared" si="21"/>
        <v>5635500</v>
      </c>
      <c r="K86" s="48">
        <f t="shared" si="21"/>
        <v>129361</v>
      </c>
      <c r="L86" s="37">
        <f t="shared" si="21"/>
        <v>0</v>
      </c>
      <c r="M86" s="37">
        <f t="shared" si="21"/>
        <v>0</v>
      </c>
      <c r="N86" s="37">
        <f t="shared" si="21"/>
        <v>3000</v>
      </c>
      <c r="O86" s="144"/>
      <c r="P86" s="141"/>
      <c r="Q86" s="141"/>
      <c r="R86" s="141"/>
      <c r="S86" s="2"/>
    </row>
    <row r="87" spans="2:19" ht="15.75">
      <c r="B87" s="139"/>
      <c r="C87" s="23" t="s">
        <v>65</v>
      </c>
      <c r="D87" s="146"/>
      <c r="E87" s="13">
        <v>85212</v>
      </c>
      <c r="F87" s="52">
        <v>5069100</v>
      </c>
      <c r="G87" s="78"/>
      <c r="H87" s="78"/>
      <c r="I87" s="53">
        <f t="shared" si="11"/>
        <v>5069100</v>
      </c>
      <c r="J87" s="52">
        <v>5066100</v>
      </c>
      <c r="K87" s="105">
        <v>129361</v>
      </c>
      <c r="L87" s="63"/>
      <c r="M87" s="63"/>
      <c r="N87" s="63">
        <f>I87-J87</f>
        <v>3000</v>
      </c>
      <c r="O87" s="144"/>
      <c r="P87" s="141"/>
      <c r="Q87" s="141"/>
      <c r="R87" s="141"/>
      <c r="S87" s="145"/>
    </row>
    <row r="88" spans="2:19" ht="15.75">
      <c r="B88" s="139"/>
      <c r="C88" s="107" t="s">
        <v>66</v>
      </c>
      <c r="D88" s="147"/>
      <c r="E88" s="106">
        <v>85213</v>
      </c>
      <c r="F88" s="52">
        <v>41000</v>
      </c>
      <c r="G88" s="97"/>
      <c r="H88" s="97"/>
      <c r="I88" s="53">
        <f t="shared" si="11"/>
        <v>41000</v>
      </c>
      <c r="J88" s="52">
        <v>41000</v>
      </c>
      <c r="K88" s="60"/>
      <c r="L88" s="63"/>
      <c r="M88" s="60"/>
      <c r="N88" s="60">
        <f>I88-J88</f>
        <v>0</v>
      </c>
      <c r="O88" s="144"/>
      <c r="P88" s="141"/>
      <c r="Q88" s="141"/>
      <c r="R88" s="141"/>
      <c r="S88" s="145"/>
    </row>
    <row r="89" spans="2:19" ht="31.5">
      <c r="B89" s="139"/>
      <c r="C89" s="23" t="s">
        <v>94</v>
      </c>
      <c r="D89" s="147"/>
      <c r="E89" s="11">
        <v>85214</v>
      </c>
      <c r="F89" s="52">
        <v>410000</v>
      </c>
      <c r="G89" s="78"/>
      <c r="H89" s="78"/>
      <c r="I89" s="53">
        <f t="shared" si="11"/>
        <v>410000</v>
      </c>
      <c r="J89" s="70">
        <v>410000</v>
      </c>
      <c r="K89" s="64"/>
      <c r="L89" s="63"/>
      <c r="M89" s="60"/>
      <c r="N89" s="60"/>
      <c r="O89" s="144"/>
      <c r="P89" s="141"/>
      <c r="Q89" s="141"/>
      <c r="R89" s="141"/>
      <c r="S89" s="145"/>
    </row>
    <row r="90" spans="1:19" s="1" customFormat="1" ht="31.5">
      <c r="A90" s="92"/>
      <c r="B90" s="158"/>
      <c r="C90" s="108" t="s">
        <v>101</v>
      </c>
      <c r="D90" s="151"/>
      <c r="E90" s="25">
        <v>85228</v>
      </c>
      <c r="F90" s="93">
        <v>118400</v>
      </c>
      <c r="G90" s="97"/>
      <c r="H90" s="97"/>
      <c r="I90" s="130">
        <f t="shared" si="11"/>
        <v>118400</v>
      </c>
      <c r="J90" s="93">
        <f>G90+I90</f>
        <v>118400</v>
      </c>
      <c r="K90" s="63"/>
      <c r="L90" s="60"/>
      <c r="M90" s="65"/>
      <c r="N90" s="65">
        <f>I90-J90</f>
        <v>0</v>
      </c>
      <c r="O90" s="144"/>
      <c r="P90" s="141"/>
      <c r="Q90" s="141"/>
      <c r="R90" s="141"/>
      <c r="S90" s="145"/>
    </row>
    <row r="91" spans="1:19" ht="33.75" customHeight="1">
      <c r="A91" s="86"/>
      <c r="B91" s="4"/>
      <c r="C91" s="88" t="s">
        <v>87</v>
      </c>
      <c r="D91" s="15">
        <v>921</v>
      </c>
      <c r="E91" s="89"/>
      <c r="F91" s="52">
        <f>F92</f>
        <v>10000</v>
      </c>
      <c r="G91" s="52">
        <f aca="true" t="shared" si="22" ref="G91:N91">G92</f>
        <v>0</v>
      </c>
      <c r="H91" s="52">
        <f t="shared" si="22"/>
        <v>0</v>
      </c>
      <c r="I91" s="52">
        <f t="shared" si="22"/>
        <v>10000</v>
      </c>
      <c r="J91" s="52">
        <f t="shared" si="22"/>
        <v>10000</v>
      </c>
      <c r="K91" s="52">
        <f t="shared" si="22"/>
        <v>0</v>
      </c>
      <c r="L91" s="52">
        <f t="shared" si="22"/>
        <v>0</v>
      </c>
      <c r="M91" s="52">
        <f t="shared" si="22"/>
        <v>10000</v>
      </c>
      <c r="N91" s="52">
        <f t="shared" si="22"/>
        <v>0</v>
      </c>
      <c r="O91" s="74"/>
      <c r="P91" s="2"/>
      <c r="Q91" s="2"/>
      <c r="R91" s="2"/>
      <c r="S91" s="1"/>
    </row>
    <row r="92" spans="1:19" ht="15.75">
      <c r="A92" s="86"/>
      <c r="B92" s="84"/>
      <c r="C92" s="90" t="s">
        <v>100</v>
      </c>
      <c r="D92" s="14"/>
      <c r="E92" s="89">
        <v>92195</v>
      </c>
      <c r="F92" s="52">
        <v>10000</v>
      </c>
      <c r="G92" s="78"/>
      <c r="H92" s="78"/>
      <c r="I92" s="130">
        <f t="shared" si="11"/>
        <v>10000</v>
      </c>
      <c r="J92" s="52">
        <v>10000</v>
      </c>
      <c r="K92" s="60"/>
      <c r="L92" s="60"/>
      <c r="M92" s="78">
        <v>10000</v>
      </c>
      <c r="N92" s="60"/>
      <c r="O92" s="74"/>
      <c r="P92" s="2"/>
      <c r="Q92" s="2"/>
      <c r="R92" s="2"/>
      <c r="S92" s="1"/>
    </row>
    <row r="93" spans="1:19" ht="16.5" customHeight="1" thickBot="1">
      <c r="A93" s="86"/>
      <c r="B93" s="155" t="s">
        <v>89</v>
      </c>
      <c r="C93" s="156"/>
      <c r="D93" s="156"/>
      <c r="E93" s="157"/>
      <c r="F93" s="85">
        <f aca="true" t="shared" si="23" ref="F93:N93">F13+F73</f>
        <v>49696857</v>
      </c>
      <c r="G93" s="73">
        <f t="shared" si="23"/>
        <v>111400</v>
      </c>
      <c r="H93" s="73">
        <f t="shared" si="23"/>
        <v>111400</v>
      </c>
      <c r="I93" s="94">
        <f t="shared" si="23"/>
        <v>49696857</v>
      </c>
      <c r="J93" s="73">
        <f t="shared" si="23"/>
        <v>41155048</v>
      </c>
      <c r="K93" s="73">
        <f t="shared" si="23"/>
        <v>21982313</v>
      </c>
      <c r="L93" s="73">
        <f t="shared" si="23"/>
        <v>460000</v>
      </c>
      <c r="M93" s="73">
        <f t="shared" si="23"/>
        <v>1934300</v>
      </c>
      <c r="N93" s="73">
        <f t="shared" si="23"/>
        <v>8541809</v>
      </c>
      <c r="O93" s="140"/>
      <c r="P93" s="141"/>
      <c r="Q93" s="141"/>
      <c r="R93" s="141"/>
      <c r="S93" s="1"/>
    </row>
    <row r="95" spans="12:14" ht="15.75">
      <c r="L95" s="154" t="s">
        <v>107</v>
      </c>
      <c r="M95" s="154"/>
      <c r="N95" s="154"/>
    </row>
    <row r="96" spans="12:14" ht="15">
      <c r="L96" s="31"/>
      <c r="M96" s="32"/>
      <c r="N96" s="32"/>
    </row>
    <row r="97" spans="12:14" ht="15.75">
      <c r="L97" s="154" t="s">
        <v>108</v>
      </c>
      <c r="M97" s="154"/>
      <c r="N97" s="154"/>
    </row>
    <row r="98" spans="12:14" ht="12.75">
      <c r="L98" s="133"/>
      <c r="M98" s="133"/>
      <c r="N98" s="32"/>
    </row>
  </sheetData>
  <sheetProtection/>
  <mergeCells count="85">
    <mergeCell ref="S87:S90"/>
    <mergeCell ref="O93:R93"/>
    <mergeCell ref="O87:R90"/>
    <mergeCell ref="O78:R78"/>
    <mergeCell ref="D87:D90"/>
    <mergeCell ref="L95:N95"/>
    <mergeCell ref="L97:N97"/>
    <mergeCell ref="S67:S69"/>
    <mergeCell ref="O79:R79"/>
    <mergeCell ref="B93:E93"/>
    <mergeCell ref="O82:R82"/>
    <mergeCell ref="O83:R83"/>
    <mergeCell ref="O86:R86"/>
    <mergeCell ref="B87:B90"/>
    <mergeCell ref="O76:R76"/>
    <mergeCell ref="O77:R77"/>
    <mergeCell ref="O70:R70"/>
    <mergeCell ref="O72:R72"/>
    <mergeCell ref="B61:B65"/>
    <mergeCell ref="D61:D65"/>
    <mergeCell ref="O61:R65"/>
    <mergeCell ref="O73:R73"/>
    <mergeCell ref="D71:D72"/>
    <mergeCell ref="B67:B69"/>
    <mergeCell ref="D67:D69"/>
    <mergeCell ref="O67:R69"/>
    <mergeCell ref="B51:B56"/>
    <mergeCell ref="D51:D56"/>
    <mergeCell ref="O51:R56"/>
    <mergeCell ref="S51:S56"/>
    <mergeCell ref="D47:D49"/>
    <mergeCell ref="O47:R49"/>
    <mergeCell ref="S61:S65"/>
    <mergeCell ref="O66:R66"/>
    <mergeCell ref="O57:R57"/>
    <mergeCell ref="O59:R59"/>
    <mergeCell ref="O60:R60"/>
    <mergeCell ref="S38:S45"/>
    <mergeCell ref="S47:S49"/>
    <mergeCell ref="O50:R50"/>
    <mergeCell ref="O36:R36"/>
    <mergeCell ref="O37:R37"/>
    <mergeCell ref="O46:R46"/>
    <mergeCell ref="O31:R31"/>
    <mergeCell ref="O32:R32"/>
    <mergeCell ref="O33:R33"/>
    <mergeCell ref="B38:B45"/>
    <mergeCell ref="D38:D45"/>
    <mergeCell ref="O38:R45"/>
    <mergeCell ref="O34:R34"/>
    <mergeCell ref="O35:R35"/>
    <mergeCell ref="B19:B21"/>
    <mergeCell ref="D19:D21"/>
    <mergeCell ref="O19:R21"/>
    <mergeCell ref="O27:R27"/>
    <mergeCell ref="B23:B26"/>
    <mergeCell ref="D23:D26"/>
    <mergeCell ref="O23:R26"/>
    <mergeCell ref="O30:R30"/>
    <mergeCell ref="S23:S26"/>
    <mergeCell ref="O14:R14"/>
    <mergeCell ref="O15:R15"/>
    <mergeCell ref="S19:S21"/>
    <mergeCell ref="O22:R22"/>
    <mergeCell ref="O18:R18"/>
    <mergeCell ref="O16:R16"/>
    <mergeCell ref="O17:R17"/>
    <mergeCell ref="O12:R12"/>
    <mergeCell ref="O13:R13"/>
    <mergeCell ref="E10:E11"/>
    <mergeCell ref="F9:F11"/>
    <mergeCell ref="J9:N9"/>
    <mergeCell ref="I9:I11"/>
    <mergeCell ref="N10:N11"/>
    <mergeCell ref="J10:J11"/>
    <mergeCell ref="L98:M98"/>
    <mergeCell ref="K10:M10"/>
    <mergeCell ref="B9:B11"/>
    <mergeCell ref="C9:C11"/>
    <mergeCell ref="G10:G11"/>
    <mergeCell ref="H10:H11"/>
    <mergeCell ref="D9:E9"/>
    <mergeCell ref="G9:H9"/>
    <mergeCell ref="D10:D11"/>
    <mergeCell ref="B47:B49"/>
  </mergeCells>
  <printOptions/>
  <pageMargins left="0.75" right="0.75" top="1" bottom="1" header="0.5" footer="0.5"/>
  <pageSetup fitToHeight="3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Urząd Miasta Lubartów</cp:lastModifiedBy>
  <cp:lastPrinted>2009-01-02T11:25:55Z</cp:lastPrinted>
  <dcterms:created xsi:type="dcterms:W3CDTF">2007-12-06T12:50:38Z</dcterms:created>
  <dcterms:modified xsi:type="dcterms:W3CDTF">2009-01-02T11:28:19Z</dcterms:modified>
  <cp:category/>
  <cp:version/>
  <cp:contentType/>
  <cp:contentStatus/>
</cp:coreProperties>
</file>